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20" windowWidth="14160" windowHeight="9120"/>
  </bookViews>
  <sheets>
    <sheet name="용도별 종류별" sheetId="20" r:id="rId1"/>
  </sheets>
  <definedNames>
    <definedName name="_xlnm._FilterDatabase" localSheetId="0" hidden="1">'용도별 종류별'!$A$11:$S$32</definedName>
  </definedNames>
  <calcPr calcId="125725"/>
</workbook>
</file>

<file path=xl/calcChain.xml><?xml version="1.0" encoding="utf-8"?>
<calcChain xmlns="http://schemas.openxmlformats.org/spreadsheetml/2006/main">
  <c r="N61" i="20"/>
  <c r="M61"/>
  <c r="L61"/>
  <c r="N60"/>
  <c r="M60"/>
  <c r="L60"/>
  <c r="N59"/>
  <c r="M59"/>
  <c r="L59"/>
  <c r="N58"/>
  <c r="M58"/>
  <c r="L58"/>
  <c r="N57"/>
  <c r="M57"/>
  <c r="L57"/>
  <c r="N56"/>
  <c r="M56"/>
  <c r="L56"/>
  <c r="N55"/>
  <c r="M55"/>
  <c r="L55"/>
  <c r="N54"/>
  <c r="M54"/>
  <c r="L54"/>
  <c r="N53"/>
  <c r="M53"/>
  <c r="L53"/>
  <c r="N52"/>
  <c r="M52"/>
  <c r="L52"/>
  <c r="N51"/>
  <c r="M51"/>
  <c r="L51"/>
  <c r="N50"/>
  <c r="N49" s="1"/>
  <c r="N42" s="1"/>
  <c r="M50"/>
  <c r="L50"/>
  <c r="M49"/>
  <c r="L49"/>
  <c r="K49"/>
  <c r="J49"/>
  <c r="I49"/>
  <c r="H49"/>
  <c r="G49"/>
  <c r="F49"/>
  <c r="E49"/>
  <c r="D49"/>
  <c r="C49"/>
  <c r="N48"/>
  <c r="M48"/>
  <c r="L48"/>
  <c r="N47"/>
  <c r="M47"/>
  <c r="L47"/>
  <c r="N46"/>
  <c r="M46"/>
  <c r="L46"/>
  <c r="N45"/>
  <c r="M45"/>
  <c r="L45"/>
  <c r="N44"/>
  <c r="M44"/>
  <c r="M43" s="1"/>
  <c r="M42" s="1"/>
  <c r="L44"/>
  <c r="N43"/>
  <c r="L43"/>
  <c r="K43"/>
  <c r="J43"/>
  <c r="I43"/>
  <c r="H43"/>
  <c r="G43"/>
  <c r="F43"/>
  <c r="E43"/>
  <c r="D43"/>
  <c r="C43"/>
  <c r="L42"/>
  <c r="K42"/>
  <c r="J42"/>
  <c r="I42"/>
  <c r="H42"/>
  <c r="G42"/>
  <c r="F42"/>
  <c r="E42"/>
  <c r="D42"/>
  <c r="C42"/>
  <c r="N32"/>
  <c r="L32"/>
  <c r="P31"/>
  <c r="O31"/>
  <c r="N31"/>
  <c r="R31"/>
  <c r="L31"/>
  <c r="S31"/>
  <c r="N30"/>
  <c r="M30"/>
  <c r="L30"/>
  <c r="N29"/>
  <c r="M29"/>
  <c r="L29"/>
  <c r="N28"/>
  <c r="M28"/>
  <c r="L28"/>
  <c r="N27"/>
  <c r="M27"/>
  <c r="L27"/>
  <c r="N25"/>
  <c r="M25"/>
  <c r="L25"/>
  <c r="N24"/>
  <c r="M24"/>
  <c r="L24"/>
  <c r="N23"/>
  <c r="M23"/>
  <c r="L23"/>
  <c r="N22"/>
  <c r="M22"/>
  <c r="L22"/>
  <c r="N21"/>
  <c r="M21"/>
  <c r="L21"/>
  <c r="N20"/>
  <c r="M20"/>
  <c r="L20"/>
  <c r="M19"/>
  <c r="L19"/>
  <c r="N19"/>
  <c r="N18"/>
  <c r="Q17" s="1"/>
  <c r="S17" s="1"/>
  <c r="M18"/>
  <c r="L18"/>
  <c r="P17" s="1"/>
  <c r="N17"/>
  <c r="M17"/>
  <c r="L17"/>
  <c r="P16" s="1"/>
  <c r="Q16"/>
  <c r="S16" s="1"/>
  <c r="N16"/>
  <c r="M16"/>
  <c r="L16"/>
  <c r="N15"/>
  <c r="M15"/>
  <c r="L15"/>
  <c r="Q14"/>
  <c r="S14" s="1"/>
  <c r="P14"/>
  <c r="N14"/>
  <c r="Q24"/>
  <c r="M14"/>
  <c r="L14"/>
  <c r="P13" s="1"/>
  <c r="Q13"/>
  <c r="S13" s="1"/>
  <c r="N13"/>
  <c r="Q12" s="1"/>
  <c r="S12" s="1"/>
  <c r="M13"/>
  <c r="L13"/>
  <c r="P12" s="1"/>
  <c r="N12"/>
  <c r="N11" s="1"/>
  <c r="N10" s="1"/>
  <c r="M12"/>
  <c r="L12"/>
  <c r="K11"/>
  <c r="J11"/>
  <c r="J10" s="1"/>
  <c r="I11"/>
  <c r="I10" s="1"/>
  <c r="H11"/>
  <c r="H10" s="1"/>
  <c r="G11"/>
  <c r="F11"/>
  <c r="F10" s="1"/>
  <c r="E11"/>
  <c r="D11"/>
  <c r="D10" s="1"/>
  <c r="C11"/>
  <c r="K10"/>
  <c r="G10"/>
  <c r="E10"/>
  <c r="C10"/>
  <c r="Q32"/>
  <c r="Q31"/>
  <c r="M10" l="1"/>
  <c r="L10"/>
  <c r="M11"/>
  <c r="L11"/>
</calcChain>
</file>

<file path=xl/comments1.xml><?xml version="1.0" encoding="utf-8"?>
<comments xmlns="http://schemas.openxmlformats.org/spreadsheetml/2006/main">
  <authors>
    <author>admin</author>
    <author>중구청</author>
  </authors>
  <commentList>
    <comment ref="D10" authorId="0">
      <text>
        <r>
          <rPr>
            <b/>
            <sz val="9"/>
            <color indexed="81"/>
            <rFont val="돋움"/>
            <family val="3"/>
            <charset val="129"/>
          </rPr>
          <t>용익물권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회원권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면적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</t>
        </r>
        <r>
          <rPr>
            <sz val="9"/>
            <color indexed="81"/>
            <rFont val="돋움"/>
            <family val="3"/>
            <charset val="129"/>
          </rPr>
          <t xml:space="preserve">
행자부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따라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토지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건물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 xml:space="preserve">면적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재산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건수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수량</t>
        </r>
        <r>
          <rPr>
            <sz val="9"/>
            <color indexed="81"/>
            <rFont val="Tahoma"/>
            <family val="2"/>
          </rPr>
          <t xml:space="preserve">)
 - </t>
        </r>
        <r>
          <rPr>
            <sz val="9"/>
            <color indexed="81"/>
            <rFont val="돋움"/>
            <family val="3"/>
            <charset val="129"/>
          </rPr>
          <t>공공용재산에서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용익물권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회원권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면적</t>
        </r>
        <r>
          <rPr>
            <sz val="9"/>
            <color indexed="81"/>
            <rFont val="Tahoma"/>
            <family val="2"/>
          </rPr>
          <t xml:space="preserve"> 6,994.82</t>
        </r>
        <r>
          <rPr>
            <sz val="9"/>
            <color indexed="81"/>
            <rFont val="돋움"/>
            <family val="3"/>
            <charset val="129"/>
          </rPr>
          <t>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제외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" authorId="1">
      <text>
        <r>
          <rPr>
            <b/>
            <sz val="9"/>
            <color indexed="81"/>
            <rFont val="굴림"/>
            <family val="3"/>
            <charset val="129"/>
          </rPr>
          <t xml:space="preserve">9,888,241,185원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K14" authorId="1">
      <text>
        <r>
          <rPr>
            <b/>
            <sz val="9"/>
            <color indexed="81"/>
            <rFont val="굴림"/>
            <family val="3"/>
            <charset val="129"/>
          </rPr>
          <t xml:space="preserve">9,888,241,185원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H21" authorId="1">
      <text>
        <r>
          <rPr>
            <b/>
            <sz val="9"/>
            <color indexed="81"/>
            <rFont val="굴림"/>
            <family val="3"/>
            <charset val="129"/>
          </rPr>
          <t xml:space="preserve">469,537,620원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L21" authorId="1">
      <text>
        <r>
          <rPr>
            <b/>
            <sz val="9"/>
            <color indexed="81"/>
            <rFont val="굴림"/>
            <family val="3"/>
            <charset val="129"/>
          </rPr>
          <t xml:space="preserve">35필지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21" authorId="1">
      <text>
        <r>
          <rPr>
            <b/>
            <sz val="9"/>
            <color indexed="81"/>
            <rFont val="굴림"/>
            <family val="3"/>
            <charset val="129"/>
          </rPr>
          <t xml:space="preserve">30,565,105,542원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31" authorId="1">
      <text>
        <r>
          <rPr>
            <b/>
            <sz val="9"/>
            <color indexed="81"/>
            <rFont val="굴림"/>
            <family val="3"/>
            <charset val="129"/>
          </rPr>
          <t>12,628,628,500원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F32" authorId="0">
      <text>
        <r>
          <rPr>
            <b/>
            <sz val="9"/>
            <color indexed="81"/>
            <rFont val="굴림"/>
            <family val="3"/>
            <charset val="129"/>
          </rPr>
          <t>-구)남북동경로당
-구)무의보건지소
  -&gt;5,884,754원</t>
        </r>
      </text>
    </comment>
    <comment ref="I32" authorId="0">
      <text>
        <r>
          <rPr>
            <b/>
            <sz val="9"/>
            <color indexed="81"/>
            <rFont val="굴림"/>
            <family val="3"/>
            <charset val="129"/>
          </rPr>
          <t xml:space="preserve">-공보관:1,000원
-송월동공부방.근로자 대기소,근로자복지회관    
  :98,059,633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D42" authorId="0">
      <text>
        <r>
          <rPr>
            <b/>
            <sz val="9"/>
            <color indexed="81"/>
            <rFont val="돋움"/>
            <family val="3"/>
            <charset val="129"/>
          </rPr>
          <t>용익물권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회원권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면적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행자부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따라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토지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건물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 xml:space="preserve">면적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재산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건수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수량</t>
        </r>
        <r>
          <rPr>
            <sz val="9"/>
            <color indexed="81"/>
            <rFont val="Tahoma"/>
            <family val="2"/>
          </rPr>
          <t xml:space="preserve">)
 - </t>
        </r>
        <r>
          <rPr>
            <sz val="9"/>
            <color indexed="81"/>
            <rFont val="돋움"/>
            <family val="3"/>
            <charset val="129"/>
          </rPr>
          <t>공공용재산에서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용익물권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회원권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면적</t>
        </r>
        <r>
          <rPr>
            <sz val="9"/>
            <color indexed="81"/>
            <rFont val="Tahoma"/>
            <family val="2"/>
          </rPr>
          <t xml:space="preserve"> 6,994.82</t>
        </r>
        <r>
          <rPr>
            <sz val="9"/>
            <color indexed="81"/>
            <rFont val="돋움"/>
            <family val="3"/>
            <charset val="129"/>
          </rPr>
          <t>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  <comment ref="H60" authorId="0">
      <text>
        <r>
          <rPr>
            <b/>
            <sz val="9"/>
            <color indexed="81"/>
            <rFont val="돋움"/>
            <family val="3"/>
            <charset val="129"/>
          </rPr>
          <t>수량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증가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전세금만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증액
</t>
        </r>
        <r>
          <rPr>
            <b/>
            <sz val="9"/>
            <color indexed="81"/>
            <rFont val="Tahoma"/>
            <family val="2"/>
          </rPr>
          <t xml:space="preserve"> - </t>
        </r>
        <r>
          <rPr>
            <b/>
            <sz val="9"/>
            <color indexed="81"/>
            <rFont val="돋움"/>
            <family val="3"/>
            <charset val="129"/>
          </rPr>
          <t>용유동주민자치센터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건</t>
        </r>
        <r>
          <rPr>
            <b/>
            <sz val="9"/>
            <color indexed="81"/>
            <rFont val="Tahoma"/>
            <family val="2"/>
          </rPr>
          <t xml:space="preserve"> 19,620</t>
        </r>
        <r>
          <rPr>
            <b/>
            <sz val="9"/>
            <color indexed="81"/>
            <rFont val="돋움"/>
            <family val="3"/>
            <charset val="129"/>
          </rPr>
          <t>천원</t>
        </r>
        <r>
          <rPr>
            <b/>
            <sz val="9"/>
            <color indexed="81"/>
            <rFont val="Tahoma"/>
            <family val="2"/>
          </rPr>
          <t xml:space="preserve">
 - </t>
        </r>
        <r>
          <rPr>
            <b/>
            <sz val="9"/>
            <color indexed="81"/>
            <rFont val="돋움"/>
            <family val="3"/>
            <charset val="129"/>
          </rPr>
          <t>임시공영주차장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건</t>
        </r>
        <r>
          <rPr>
            <b/>
            <sz val="9"/>
            <color indexed="81"/>
            <rFont val="Tahoma"/>
            <family val="2"/>
          </rPr>
          <t xml:space="preserve"> 35,000</t>
        </r>
        <r>
          <rPr>
            <b/>
            <sz val="9"/>
            <color indexed="81"/>
            <rFont val="돋움"/>
            <family val="3"/>
            <charset val="129"/>
          </rPr>
          <t xml:space="preserve">천원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0" authorId="0">
      <text>
        <r>
          <rPr>
            <b/>
            <sz val="9"/>
            <color indexed="81"/>
            <rFont val="돋움"/>
            <family val="3"/>
            <charset val="129"/>
          </rPr>
          <t>주민복지과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전세권
</t>
        </r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9"/>
            <color indexed="81"/>
            <rFont val="돋움"/>
            <family val="3"/>
            <charset val="129"/>
          </rPr>
          <t>답동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로얄맨션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1" authorId="0">
      <text>
        <r>
          <rPr>
            <b/>
            <sz val="9"/>
            <color indexed="81"/>
            <rFont val="돋움"/>
            <family val="3"/>
            <charset val="129"/>
          </rPr>
          <t>회원제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회원권은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채권이므로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공유재산이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아님</t>
        </r>
        <r>
          <rPr>
            <sz val="9"/>
            <color indexed="81"/>
            <rFont val="Tahoma"/>
            <family val="2"/>
          </rPr>
          <t xml:space="preserve">
-&gt;</t>
        </r>
        <r>
          <rPr>
            <sz val="9"/>
            <color indexed="81"/>
            <rFont val="돋움"/>
            <family val="3"/>
            <charset val="129"/>
          </rPr>
          <t>착오입력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</t>
        </r>
      </text>
    </comment>
  </commentList>
</comments>
</file>

<file path=xl/sharedStrings.xml><?xml version="1.0" encoding="utf-8"?>
<sst xmlns="http://schemas.openxmlformats.org/spreadsheetml/2006/main" count="101" uniqueCount="58">
  <si>
    <t>전</t>
  </si>
  <si>
    <t>답</t>
  </si>
  <si>
    <t>건물</t>
    <phoneticPr fontId="2" type="noConversion"/>
  </si>
  <si>
    <t>전년도말 현재액</t>
  </si>
  <si>
    <t>당해 연도말 현재액</t>
  </si>
  <si>
    <t>증</t>
  </si>
  <si>
    <t>감</t>
  </si>
  <si>
    <t>가   격</t>
  </si>
  <si>
    <t>토  지</t>
  </si>
  <si>
    <t>소 계</t>
  </si>
  <si>
    <t>대</t>
  </si>
  <si>
    <t>임 야</t>
  </si>
  <si>
    <t>기 타</t>
  </si>
  <si>
    <t>건  물</t>
  </si>
  <si>
    <t>사무소</t>
  </si>
  <si>
    <t>주 택</t>
  </si>
  <si>
    <t>용 익 물 권</t>
  </si>
  <si>
    <t>당해연도 중 증감액</t>
  </si>
  <si>
    <t>결산금액</t>
    <phoneticPr fontId="2" type="noConversion"/>
  </si>
  <si>
    <t>차액</t>
    <phoneticPr fontId="2" type="noConversion"/>
  </si>
  <si>
    <t>용익</t>
    <phoneticPr fontId="2" type="noConversion"/>
  </si>
  <si>
    <t>공공용건물</t>
    <phoneticPr fontId="2" type="noConversion"/>
  </si>
  <si>
    <t>공공용 재산</t>
    <phoneticPr fontId="2" type="noConversion"/>
  </si>
  <si>
    <t>입목죽</t>
    <phoneticPr fontId="2" type="noConversion"/>
  </si>
  <si>
    <t>기업용 재산</t>
    <phoneticPr fontId="2" type="noConversion"/>
  </si>
  <si>
    <t>면적</t>
    <phoneticPr fontId="2" type="noConversion"/>
  </si>
  <si>
    <t>보존용  재산</t>
    <phoneticPr fontId="2" type="noConversion"/>
  </si>
  <si>
    <t>(20) 공유재산 증감 및 현재액 보고서</t>
    <phoneticPr fontId="2" type="noConversion"/>
  </si>
  <si>
    <t>구      분</t>
    <phoneticPr fontId="2" type="noConversion"/>
  </si>
  <si>
    <t xml:space="preserve">1. 용도별 현황 </t>
    <phoneticPr fontId="2" type="noConversion"/>
  </si>
  <si>
    <t>증</t>
    <phoneticPr fontId="2" type="noConversion"/>
  </si>
  <si>
    <t>수</t>
    <phoneticPr fontId="2" type="noConversion"/>
  </si>
  <si>
    <t>행정
재산</t>
    <phoneticPr fontId="2" type="noConversion"/>
  </si>
  <si>
    <t>건수</t>
    <phoneticPr fontId="2" type="noConversion"/>
  </si>
  <si>
    <t>현재액</t>
    <phoneticPr fontId="2" type="noConversion"/>
  </si>
  <si>
    <t>공 용  재 산</t>
    <phoneticPr fontId="2" type="noConversion"/>
  </si>
  <si>
    <t>토지</t>
    <phoneticPr fontId="2" type="noConversion"/>
  </si>
  <si>
    <t>토지(건물)</t>
    <phoneticPr fontId="2" type="noConversion"/>
  </si>
  <si>
    <t>공작물</t>
    <phoneticPr fontId="2" type="noConversion"/>
  </si>
  <si>
    <t>무체</t>
    <phoneticPr fontId="2" type="noConversion"/>
  </si>
  <si>
    <t>회원권</t>
    <phoneticPr fontId="2" type="noConversion"/>
  </si>
  <si>
    <t>­</t>
    <phoneticPr fontId="2" type="noConversion"/>
  </si>
  <si>
    <t>일 반 재 산</t>
    <phoneticPr fontId="2" type="noConversion"/>
  </si>
  <si>
    <t xml:space="preserve">2. 종류별 현황 </t>
    <phoneticPr fontId="2" type="noConversion"/>
  </si>
  <si>
    <t>(단위 : 개, ㎡,  원)</t>
    <phoneticPr fontId="2" type="noConversion"/>
  </si>
  <si>
    <t>당해연도 중 증감액</t>
    <phoneticPr fontId="2" type="noConversion"/>
  </si>
  <si>
    <t>회   원   권</t>
    <phoneticPr fontId="2" type="noConversion"/>
  </si>
  <si>
    <t xml:space="preserve">  2015년도말  현재 공유재산 현재액은
   o 토지       1,237,442.11㎡        203,889,509,083원
   o 건물          123,779.47㎡        141,860,717,244원
   o 기타              321,490건         82,346,348,367원
   o             총                           428,096,574,694원   상당이며 
그 내용은 다음과 같다.  </t>
    <phoneticPr fontId="2" type="noConversion"/>
  </si>
  <si>
    <t>소 계</t>
    <phoneticPr fontId="2" type="noConversion"/>
  </si>
  <si>
    <t>합     계</t>
    <phoneticPr fontId="2" type="noConversion"/>
  </si>
  <si>
    <t>입   목   죽</t>
    <phoneticPr fontId="2" type="noConversion"/>
  </si>
  <si>
    <t>공   작   물</t>
    <phoneticPr fontId="2" type="noConversion"/>
  </si>
  <si>
    <t>기 계 기 구</t>
    <phoneticPr fontId="2" type="noConversion"/>
  </si>
  <si>
    <t>선         박</t>
    <phoneticPr fontId="2" type="noConversion"/>
  </si>
  <si>
    <t>항   공   기</t>
    <phoneticPr fontId="2" type="noConversion"/>
  </si>
  <si>
    <t>무 체 재 산</t>
    <phoneticPr fontId="2" type="noConversion"/>
  </si>
  <si>
    <t>유 가 증 권</t>
    <phoneticPr fontId="2" type="noConversion"/>
  </si>
  <si>
    <t xml:space="preserve">    
                  구 분
 용도별</t>
    <phoneticPr fontId="2" type="noConversion"/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</si>
</sst>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#,##0.00_ "/>
    <numFmt numFmtId="178" formatCode="#,##0.00_);[Red]\(#,##0.00\)"/>
    <numFmt numFmtId="179" formatCode="#,##0_);[Red]\(#,##0\)"/>
    <numFmt numFmtId="180" formatCode="_-* #,##0_-;\-* #,##0_-;_-* &quot;-&quot;??_-;_-@_-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9"/>
      <color indexed="81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6"/>
      <color indexed="8"/>
      <name val="굴림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sz val="11"/>
      <color indexed="8"/>
      <name val="굴림"/>
      <family val="3"/>
    </font>
    <font>
      <sz val="9"/>
      <color indexed="8"/>
      <name val="굴림"/>
      <family val="3"/>
    </font>
    <font>
      <b/>
      <sz val="14"/>
      <color indexed="8"/>
      <name val="굴림"/>
      <family val="3"/>
    </font>
    <font>
      <b/>
      <sz val="16"/>
      <color indexed="8"/>
      <name val="굴림"/>
      <family val="3"/>
    </font>
    <font>
      <sz val="16"/>
      <name val="굴림"/>
      <family val="3"/>
    </font>
    <font>
      <sz val="12"/>
      <name val="굴림"/>
      <family val="3"/>
    </font>
    <font>
      <sz val="9"/>
      <name val="굴림"/>
      <family val="3"/>
    </font>
    <font>
      <sz val="11"/>
      <name val="굴림"/>
      <family val="3"/>
    </font>
    <font>
      <b/>
      <sz val="14"/>
      <name val="굴림"/>
      <family val="3"/>
    </font>
    <font>
      <sz val="10"/>
      <color indexed="8"/>
      <name val="굴림"/>
      <family val="3"/>
    </font>
    <font>
      <sz val="14"/>
      <color indexed="8"/>
      <name val="굴림"/>
      <family val="3"/>
    </font>
    <font>
      <b/>
      <sz val="9"/>
      <name val="굴림"/>
      <family val="3"/>
    </font>
    <font>
      <b/>
      <sz val="11"/>
      <name val="굴림"/>
      <family val="3"/>
    </font>
    <font>
      <sz val="9"/>
      <color indexed="10"/>
      <name val="굴림"/>
      <family val="3"/>
    </font>
    <font>
      <sz val="10"/>
      <name val="굴림"/>
      <family val="3"/>
    </font>
    <font>
      <sz val="11"/>
      <color indexed="8"/>
      <name val="굴림"/>
      <family val="3"/>
      <charset val="129"/>
    </font>
    <font>
      <sz val="9"/>
      <color indexed="8"/>
      <name val="굴림"/>
      <family val="3"/>
      <charset val="129"/>
    </font>
    <font>
      <sz val="11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7">
    <xf numFmtId="0" fontId="0" fillId="0" borderId="0" xfId="0"/>
    <xf numFmtId="0" fontId="5" fillId="0" borderId="0" xfId="0" applyFont="1" applyFill="1" applyAlignment="1"/>
    <xf numFmtId="0" fontId="6" fillId="0" borderId="0" xfId="0" applyFont="1" applyFill="1" applyAlignment="1">
      <alignment horizontal="left"/>
    </xf>
    <xf numFmtId="0" fontId="13" fillId="0" borderId="0" xfId="0" applyFont="1" applyFill="1" applyAlignment="1"/>
    <xf numFmtId="0" fontId="14" fillId="0" borderId="0" xfId="0" applyFont="1" applyFill="1" applyAlignment="1"/>
    <xf numFmtId="178" fontId="14" fillId="0" borderId="0" xfId="0" applyNumberFormat="1" applyFont="1" applyFill="1" applyAlignment="1"/>
    <xf numFmtId="0" fontId="15" fillId="0" borderId="0" xfId="0" applyFont="1"/>
    <xf numFmtId="0" fontId="16" fillId="0" borderId="0" xfId="0" applyFont="1" applyFill="1" applyAlignment="1">
      <alignment horizontal="left" vertical="center" wrapText="1"/>
    </xf>
    <xf numFmtId="0" fontId="17" fillId="0" borderId="0" xfId="0" applyFont="1"/>
    <xf numFmtId="0" fontId="18" fillId="0" borderId="0" xfId="0" applyFont="1"/>
    <xf numFmtId="178" fontId="13" fillId="0" borderId="0" xfId="0" applyNumberFormat="1" applyFont="1" applyFill="1" applyAlignment="1"/>
    <xf numFmtId="0" fontId="19" fillId="0" borderId="0" xfId="0" applyFont="1"/>
    <xf numFmtId="0" fontId="14" fillId="0" borderId="0" xfId="0" applyFont="1" applyFill="1" applyAlignment="1">
      <alignment horizontal="left" vertical="top"/>
    </xf>
    <xf numFmtId="0" fontId="20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178" fontId="21" fillId="0" borderId="0" xfId="0" applyNumberFormat="1" applyFont="1" applyFill="1" applyAlignment="1">
      <alignment horizontal="left"/>
    </xf>
    <xf numFmtId="0" fontId="11" fillId="0" borderId="0" xfId="0" applyFont="1" applyFill="1" applyAlignment="1"/>
    <xf numFmtId="0" fontId="22" fillId="0" borderId="0" xfId="0" applyFont="1" applyFill="1"/>
    <xf numFmtId="3" fontId="23" fillId="0" borderId="0" xfId="0" applyNumberFormat="1" applyFont="1" applyAlignment="1">
      <alignment vertical="center"/>
    </xf>
    <xf numFmtId="177" fontId="23" fillId="0" borderId="0" xfId="0" applyNumberFormat="1" applyFont="1" applyAlignment="1">
      <alignment vertical="center"/>
    </xf>
    <xf numFmtId="0" fontId="23" fillId="0" borderId="0" xfId="0" applyFont="1" applyFill="1"/>
    <xf numFmtId="0" fontId="17" fillId="0" borderId="0" xfId="0" applyFont="1" applyFill="1" applyAlignment="1">
      <alignment vertical="center"/>
    </xf>
    <xf numFmtId="3" fontId="18" fillId="0" borderId="0" xfId="0" applyNumberFormat="1" applyFont="1" applyAlignment="1">
      <alignment vertical="center"/>
    </xf>
    <xf numFmtId="177" fontId="18" fillId="0" borderId="0" xfId="0" applyNumberFormat="1" applyFont="1" applyAlignment="1">
      <alignment vertical="center"/>
    </xf>
    <xf numFmtId="0" fontId="18" fillId="0" borderId="0" xfId="0" applyFont="1" applyFill="1"/>
    <xf numFmtId="41" fontId="17" fillId="0" borderId="0" xfId="0" applyNumberFormat="1" applyFont="1" applyFill="1" applyAlignment="1">
      <alignment vertical="center"/>
    </xf>
    <xf numFmtId="176" fontId="17" fillId="0" borderId="0" xfId="0" applyNumberFormat="1" applyFont="1" applyFill="1" applyAlignment="1">
      <alignment vertical="center"/>
    </xf>
    <xf numFmtId="41" fontId="24" fillId="0" borderId="0" xfId="0" applyNumberFormat="1" applyFont="1" applyFill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41" fontId="11" fillId="2" borderId="3" xfId="0" applyNumberFormat="1" applyFont="1" applyFill="1" applyBorder="1" applyAlignment="1">
      <alignment horizontal="center" vertical="center"/>
    </xf>
    <xf numFmtId="178" fontId="11" fillId="2" borderId="3" xfId="0" applyNumberFormat="1" applyFont="1" applyFill="1" applyBorder="1" applyAlignment="1">
      <alignment horizontal="center" vertical="center"/>
    </xf>
    <xf numFmtId="41" fontId="11" fillId="0" borderId="3" xfId="1" applyFont="1" applyFill="1" applyBorder="1" applyAlignment="1">
      <alignment vertical="center"/>
    </xf>
    <xf numFmtId="41" fontId="11" fillId="3" borderId="3" xfId="0" applyNumberFormat="1" applyFont="1" applyFill="1" applyBorder="1" applyAlignment="1">
      <alignment horizontal="center" vertical="center"/>
    </xf>
    <xf numFmtId="178" fontId="11" fillId="3" borderId="3" xfId="0" applyNumberFormat="1" applyFont="1" applyFill="1" applyBorder="1" applyAlignment="1">
      <alignment horizontal="center" vertical="center"/>
    </xf>
    <xf numFmtId="41" fontId="11" fillId="3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41" fontId="11" fillId="2" borderId="1" xfId="0" applyNumberFormat="1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center" vertical="center"/>
    </xf>
    <xf numFmtId="41" fontId="11" fillId="2" borderId="1" xfId="1" applyFont="1" applyFill="1" applyBorder="1" applyAlignment="1">
      <alignment vertical="center"/>
    </xf>
    <xf numFmtId="41" fontId="11" fillId="3" borderId="1" xfId="0" applyNumberFormat="1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41" fontId="17" fillId="0" borderId="0" xfId="0" applyNumberFormat="1" applyFont="1"/>
    <xf numFmtId="0" fontId="11" fillId="0" borderId="0" xfId="0" applyFont="1"/>
    <xf numFmtId="41" fontId="20" fillId="0" borderId="0" xfId="1" applyFont="1"/>
    <xf numFmtId="178" fontId="20" fillId="0" borderId="0" xfId="1" applyNumberFormat="1" applyFont="1"/>
    <xf numFmtId="178" fontId="11" fillId="0" borderId="0" xfId="0" applyNumberFormat="1" applyFont="1"/>
    <xf numFmtId="41" fontId="11" fillId="0" borderId="0" xfId="0" applyNumberFormat="1" applyFont="1"/>
    <xf numFmtId="41" fontId="18" fillId="0" borderId="0" xfId="1" applyFont="1"/>
    <xf numFmtId="41" fontId="18" fillId="0" borderId="0" xfId="0" applyNumberFormat="1" applyFont="1"/>
    <xf numFmtId="178" fontId="13" fillId="0" borderId="0" xfId="1" applyNumberFormat="1" applyFont="1" applyFill="1" applyAlignment="1"/>
    <xf numFmtId="179" fontId="13" fillId="0" borderId="0" xfId="0" applyNumberFormat="1" applyFont="1" applyFill="1" applyAlignment="1"/>
    <xf numFmtId="179" fontId="18" fillId="0" borderId="0" xfId="0" applyNumberFormat="1" applyFont="1" applyFill="1" applyAlignment="1">
      <alignment horizontal="center" vertical="center"/>
    </xf>
    <xf numFmtId="178" fontId="18" fillId="0" borderId="0" xfId="0" applyNumberFormat="1" applyFont="1" applyFill="1" applyAlignment="1">
      <alignment horizontal="center" vertical="center"/>
    </xf>
    <xf numFmtId="179" fontId="18" fillId="0" borderId="0" xfId="0" applyNumberFormat="1" applyFont="1" applyFill="1" applyAlignment="1">
      <alignment horizontal="center" vertical="center" shrinkToFit="1"/>
    </xf>
    <xf numFmtId="43" fontId="12" fillId="0" borderId="1" xfId="1" applyNumberFormat="1" applyFont="1" applyFill="1" applyBorder="1" applyAlignment="1">
      <alignment vertical="center"/>
    </xf>
    <xf numFmtId="41" fontId="12" fillId="0" borderId="1" xfId="1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left" vertical="top"/>
    </xf>
    <xf numFmtId="179" fontId="25" fillId="0" borderId="0" xfId="0" applyNumberFormat="1" applyFont="1" applyFill="1" applyBorder="1" applyAlignment="1">
      <alignment horizontal="right" vertical="center" shrinkToFit="1"/>
    </xf>
    <xf numFmtId="0" fontId="20" fillId="0" borderId="0" xfId="0" applyFont="1" applyBorder="1" applyAlignment="1">
      <alignment horizontal="right" vertical="center" shrinkToFit="1"/>
    </xf>
    <xf numFmtId="0" fontId="11" fillId="0" borderId="1" xfId="0" applyFont="1" applyFill="1" applyBorder="1" applyAlignment="1">
      <alignment horizontal="center" vertical="center" shrinkToFit="1"/>
    </xf>
    <xf numFmtId="179" fontId="11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/>
    </xf>
    <xf numFmtId="0" fontId="16" fillId="0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right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shrinkToFit="1"/>
    </xf>
    <xf numFmtId="178" fontId="11" fillId="0" borderId="1" xfId="0" applyNumberFormat="1" applyFont="1" applyFill="1" applyBorder="1" applyAlignment="1">
      <alignment horizontal="center" vertical="center" shrinkToFit="1"/>
    </xf>
    <xf numFmtId="178" fontId="11" fillId="0" borderId="1" xfId="1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41" fontId="27" fillId="5" borderId="1" xfId="1" applyFont="1" applyFill="1" applyBorder="1" applyAlignment="1">
      <alignment horizontal="right" vertical="center"/>
    </xf>
    <xf numFmtId="43" fontId="27" fillId="5" borderId="1" xfId="1" applyNumberFormat="1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41" fontId="27" fillId="2" borderId="1" xfId="1" applyFont="1" applyFill="1" applyBorder="1" applyAlignment="1">
      <alignment horizontal="right" vertical="center"/>
    </xf>
    <xf numFmtId="43" fontId="27" fillId="2" borderId="1" xfId="1" applyNumberFormat="1" applyFont="1" applyFill="1" applyBorder="1" applyAlignment="1">
      <alignment horizontal="right" vertical="center"/>
    </xf>
    <xf numFmtId="41" fontId="27" fillId="0" borderId="1" xfId="1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41" fontId="27" fillId="5" borderId="1" xfId="1" applyNumberFormat="1" applyFont="1" applyFill="1" applyBorder="1" applyAlignment="1">
      <alignment vertical="center"/>
    </xf>
    <xf numFmtId="43" fontId="27" fillId="5" borderId="1" xfId="1" applyNumberFormat="1" applyFont="1" applyFill="1" applyBorder="1" applyAlignment="1">
      <alignment vertical="center"/>
    </xf>
    <xf numFmtId="0" fontId="26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180" fontId="27" fillId="5" borderId="1" xfId="1" applyNumberFormat="1" applyFont="1" applyFill="1" applyBorder="1" applyAlignment="1">
      <alignment vertical="center"/>
    </xf>
    <xf numFmtId="41" fontId="27" fillId="5" borderId="1" xfId="1" applyNumberFormat="1" applyFont="1" applyFill="1" applyBorder="1" applyAlignment="1">
      <alignment horizontal="right" vertical="center"/>
    </xf>
    <xf numFmtId="41" fontId="27" fillId="0" borderId="1" xfId="1" applyNumberFormat="1" applyFont="1" applyFill="1" applyBorder="1" applyAlignment="1">
      <alignment vertical="center"/>
    </xf>
    <xf numFmtId="43" fontId="27" fillId="0" borderId="1" xfId="1" applyNumberFormat="1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06"/>
  <sheetViews>
    <sheetView tabSelected="1" zoomScaleNormal="100" workbookViewId="0">
      <selection activeCell="A7" sqref="A7:B9"/>
    </sheetView>
  </sheetViews>
  <sheetFormatPr defaultRowHeight="13.5"/>
  <cols>
    <col min="1" max="1" width="4.88671875" style="44" customWidth="1"/>
    <col min="2" max="2" width="11" style="44" customWidth="1"/>
    <col min="3" max="3" width="8.77734375" style="44" customWidth="1"/>
    <col min="4" max="4" width="11.88671875" style="47" customWidth="1"/>
    <col min="5" max="5" width="14.6640625" style="44" customWidth="1"/>
    <col min="6" max="6" width="8.5546875" style="44" customWidth="1"/>
    <col min="7" max="7" width="10.21875" style="44" customWidth="1"/>
    <col min="8" max="8" width="14" style="44" customWidth="1"/>
    <col min="9" max="9" width="8.44140625" style="44" customWidth="1"/>
    <col min="10" max="10" width="10.109375" style="44" customWidth="1"/>
    <col min="11" max="11" width="14.109375" style="44" customWidth="1"/>
    <col min="12" max="12" width="9" style="44" customWidth="1"/>
    <col min="13" max="13" width="12.21875" style="47" customWidth="1"/>
    <col min="14" max="14" width="14.21875" style="44" customWidth="1"/>
    <col min="15" max="15" width="4.88671875" style="8" hidden="1" customWidth="1"/>
    <col min="16" max="16" width="5.21875" style="8" hidden="1" customWidth="1"/>
    <col min="17" max="17" width="11.88671875" style="8" hidden="1" customWidth="1"/>
    <col min="18" max="18" width="11.5546875" style="8" hidden="1" customWidth="1"/>
    <col min="19" max="19" width="7.88671875" style="8" hidden="1" customWidth="1"/>
    <col min="20" max="20" width="17.6640625" style="9" bestFit="1" customWidth="1"/>
    <col min="21" max="21" width="13" style="9" bestFit="1" customWidth="1"/>
    <col min="22" max="22" width="15.6640625" style="9" bestFit="1" customWidth="1"/>
    <col min="23" max="16384" width="8.88671875" style="9"/>
  </cols>
  <sheetData>
    <row r="1" spans="1:22" s="6" customFormat="1" ht="25.5" customHeight="1">
      <c r="A1" s="66" t="s">
        <v>27</v>
      </c>
      <c r="B1" s="66"/>
      <c r="C1" s="66"/>
      <c r="D1" s="66"/>
      <c r="E1" s="66"/>
      <c r="F1" s="66"/>
      <c r="G1" s="3"/>
      <c r="H1" s="4"/>
      <c r="I1" s="4"/>
      <c r="J1" s="4"/>
      <c r="K1" s="4"/>
      <c r="L1" s="4"/>
      <c r="M1" s="5"/>
      <c r="N1" s="4"/>
    </row>
    <row r="2" spans="1:22" s="6" customFormat="1" ht="21" customHeight="1">
      <c r="A2" s="2"/>
      <c r="B2" s="2"/>
      <c r="C2" s="2"/>
      <c r="D2" s="2"/>
      <c r="E2" s="2"/>
      <c r="F2" s="2"/>
      <c r="G2" s="3"/>
      <c r="H2" s="4"/>
      <c r="I2" s="4"/>
      <c r="J2" s="4"/>
      <c r="K2" s="4"/>
      <c r="L2" s="4"/>
      <c r="M2" s="5"/>
      <c r="N2" s="4"/>
    </row>
    <row r="3" spans="1:22" ht="101.25" customHeight="1">
      <c r="A3" s="67" t="s">
        <v>47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22" ht="21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22" s="11" customFormat="1" ht="21" customHeight="1">
      <c r="A5" s="3" t="s">
        <v>29</v>
      </c>
      <c r="B5" s="3"/>
      <c r="C5" s="3"/>
      <c r="D5" s="10"/>
      <c r="E5" s="3"/>
      <c r="F5" s="3"/>
      <c r="G5" s="3"/>
      <c r="H5" s="3"/>
      <c r="I5" s="3"/>
      <c r="J5" s="3"/>
      <c r="K5" s="3"/>
      <c r="L5" s="3"/>
      <c r="M5" s="10"/>
      <c r="N5" s="3"/>
      <c r="Q5" s="11">
        <v>9861367239</v>
      </c>
    </row>
    <row r="6" spans="1:22" ht="21" customHeight="1">
      <c r="A6" s="12"/>
      <c r="B6" s="13"/>
      <c r="C6" s="14"/>
      <c r="D6" s="15"/>
      <c r="E6" s="14"/>
      <c r="F6" s="14"/>
      <c r="G6" s="14"/>
      <c r="H6" s="14"/>
      <c r="I6" s="16"/>
      <c r="J6" s="16"/>
      <c r="K6" s="16"/>
      <c r="L6" s="68" t="s">
        <v>44</v>
      </c>
      <c r="M6" s="68"/>
      <c r="N6" s="68"/>
    </row>
    <row r="7" spans="1:22" ht="30" customHeight="1">
      <c r="A7" s="71" t="s">
        <v>57</v>
      </c>
      <c r="B7" s="72"/>
      <c r="C7" s="69" t="s">
        <v>3</v>
      </c>
      <c r="D7" s="69"/>
      <c r="E7" s="69"/>
      <c r="F7" s="70" t="s">
        <v>17</v>
      </c>
      <c r="G7" s="70"/>
      <c r="H7" s="70"/>
      <c r="I7" s="70"/>
      <c r="J7" s="70"/>
      <c r="K7" s="70"/>
      <c r="L7" s="70" t="s">
        <v>4</v>
      </c>
      <c r="M7" s="70"/>
      <c r="N7" s="70"/>
    </row>
    <row r="8" spans="1:22" ht="30" customHeight="1">
      <c r="A8" s="72"/>
      <c r="B8" s="72"/>
      <c r="C8" s="69"/>
      <c r="D8" s="69"/>
      <c r="E8" s="69"/>
      <c r="F8" s="70" t="s">
        <v>30</v>
      </c>
      <c r="G8" s="70"/>
      <c r="H8" s="70"/>
      <c r="I8" s="70" t="s">
        <v>6</v>
      </c>
      <c r="J8" s="70"/>
      <c r="K8" s="70"/>
      <c r="L8" s="70"/>
      <c r="M8" s="70"/>
      <c r="N8" s="70"/>
    </row>
    <row r="9" spans="1:22" ht="30" customHeight="1">
      <c r="A9" s="72"/>
      <c r="B9" s="72"/>
      <c r="C9" s="60" t="s">
        <v>31</v>
      </c>
      <c r="D9" s="73" t="s">
        <v>25</v>
      </c>
      <c r="E9" s="58" t="s">
        <v>7</v>
      </c>
      <c r="F9" s="60" t="s">
        <v>31</v>
      </c>
      <c r="G9" s="60" t="s">
        <v>25</v>
      </c>
      <c r="H9" s="59" t="s">
        <v>7</v>
      </c>
      <c r="I9" s="60" t="s">
        <v>31</v>
      </c>
      <c r="J9" s="60" t="s">
        <v>25</v>
      </c>
      <c r="K9" s="59" t="s">
        <v>7</v>
      </c>
      <c r="L9" s="60" t="s">
        <v>31</v>
      </c>
      <c r="M9" s="73" t="s">
        <v>25</v>
      </c>
      <c r="N9" s="59" t="s">
        <v>7</v>
      </c>
    </row>
    <row r="10" spans="1:22" s="20" customFormat="1" ht="39.950000000000003" customHeight="1">
      <c r="A10" s="78" t="s">
        <v>49</v>
      </c>
      <c r="B10" s="78"/>
      <c r="C10" s="79">
        <f>SUM(C11+C30)</f>
        <v>324726</v>
      </c>
      <c r="D10" s="80">
        <f>SUM(D11+D30)</f>
        <v>1344049.5</v>
      </c>
      <c r="E10" s="79">
        <f>SUM(E11+E30)</f>
        <v>408526737124</v>
      </c>
      <c r="F10" s="79">
        <f t="shared" ref="F10:K10" si="0">SUM(F11,F30)</f>
        <v>222</v>
      </c>
      <c r="G10" s="80">
        <f t="shared" si="0"/>
        <v>17459.879999999997</v>
      </c>
      <c r="H10" s="79">
        <f t="shared" si="0"/>
        <v>20726602820</v>
      </c>
      <c r="I10" s="79">
        <f t="shared" si="0"/>
        <v>40</v>
      </c>
      <c r="J10" s="80">
        <f t="shared" si="0"/>
        <v>287.8</v>
      </c>
      <c r="K10" s="79">
        <f t="shared" si="0"/>
        <v>1156765250</v>
      </c>
      <c r="L10" s="79">
        <f>C10+F10-I10</f>
        <v>324908</v>
      </c>
      <c r="M10" s="80">
        <f>D10+G10-J10</f>
        <v>1361221.5799999998</v>
      </c>
      <c r="N10" s="79">
        <f>N11+N30</f>
        <v>428096574694</v>
      </c>
      <c r="O10" s="17"/>
      <c r="P10" s="17"/>
      <c r="Q10" s="17"/>
      <c r="R10" s="17"/>
      <c r="S10" s="17"/>
      <c r="T10" s="18"/>
      <c r="U10" s="19"/>
      <c r="V10" s="18"/>
    </row>
    <row r="11" spans="1:22" s="24" customFormat="1" ht="35.1" customHeight="1">
      <c r="A11" s="81" t="s">
        <v>32</v>
      </c>
      <c r="B11" s="82" t="s">
        <v>48</v>
      </c>
      <c r="C11" s="83">
        <f>SUM(C12:C27)</f>
        <v>324393</v>
      </c>
      <c r="D11" s="84">
        <f>SUM(D12:D27)</f>
        <v>1233278.69</v>
      </c>
      <c r="E11" s="85">
        <f>SUM(E12:E27)</f>
        <v>389316805054</v>
      </c>
      <c r="F11" s="83">
        <f>SUM(F12:F27)</f>
        <v>220</v>
      </c>
      <c r="G11" s="84">
        <f>G12+G19</f>
        <v>17459.879999999997</v>
      </c>
      <c r="H11" s="83">
        <f>SUM(H12:H27)</f>
        <v>20726602820</v>
      </c>
      <c r="I11" s="83">
        <f>SUM(I12:I27)</f>
        <v>34</v>
      </c>
      <c r="J11" s="84">
        <f>J12+J19</f>
        <v>101.9</v>
      </c>
      <c r="K11" s="83">
        <f>SUM(K12:K27)</f>
        <v>879052000</v>
      </c>
      <c r="L11" s="83">
        <f t="shared" ref="L11:N30" si="1">C11+F11-I11</f>
        <v>324579</v>
      </c>
      <c r="M11" s="84">
        <f t="shared" si="1"/>
        <v>1250636.67</v>
      </c>
      <c r="N11" s="85">
        <f>SUM(N12:N27)</f>
        <v>409164355874</v>
      </c>
      <c r="O11" s="21"/>
      <c r="P11" s="21" t="s">
        <v>33</v>
      </c>
      <c r="Q11" s="21" t="s">
        <v>18</v>
      </c>
      <c r="R11" s="21" t="s">
        <v>34</v>
      </c>
      <c r="S11" s="21" t="s">
        <v>19</v>
      </c>
      <c r="T11" s="22"/>
      <c r="U11" s="23"/>
      <c r="V11" s="22"/>
    </row>
    <row r="12" spans="1:22" s="24" customFormat="1" ht="35.1" customHeight="1">
      <c r="A12" s="81"/>
      <c r="B12" s="82" t="s">
        <v>35</v>
      </c>
      <c r="C12" s="83">
        <v>1929</v>
      </c>
      <c r="D12" s="84">
        <v>151989.22</v>
      </c>
      <c r="E12" s="83">
        <v>135170812166</v>
      </c>
      <c r="F12" s="83">
        <v>35</v>
      </c>
      <c r="G12" s="84">
        <v>3571.5</v>
      </c>
      <c r="H12" s="85">
        <v>4670809470</v>
      </c>
      <c r="I12" s="83">
        <v>26</v>
      </c>
      <c r="J12" s="84">
        <v>0</v>
      </c>
      <c r="K12" s="83">
        <v>697940000</v>
      </c>
      <c r="L12" s="83">
        <f t="shared" si="1"/>
        <v>1938</v>
      </c>
      <c r="M12" s="84">
        <f t="shared" si="1"/>
        <v>155560.72</v>
      </c>
      <c r="N12" s="83">
        <f t="shared" si="1"/>
        <v>139143681636</v>
      </c>
      <c r="O12" s="21" t="s">
        <v>36</v>
      </c>
      <c r="P12" s="25">
        <f>SUM(L13+L20+L28+L31)</f>
        <v>355</v>
      </c>
      <c r="Q12" s="25">
        <f>SUM(N13+N20+N28+N31)</f>
        <v>12600060200</v>
      </c>
      <c r="R12" s="26">
        <v>106836750800</v>
      </c>
      <c r="S12" s="25">
        <f>SUM(Q12-R12)</f>
        <v>-94236690600</v>
      </c>
      <c r="T12" s="22"/>
      <c r="U12" s="23"/>
      <c r="V12" s="22"/>
    </row>
    <row r="13" spans="1:22" s="24" customFormat="1" ht="39.950000000000003" hidden="1" customHeight="1">
      <c r="A13" s="81"/>
      <c r="B13" s="82" t="s">
        <v>37</v>
      </c>
      <c r="C13" s="83"/>
      <c r="D13" s="84"/>
      <c r="E13" s="83"/>
      <c r="F13" s="83"/>
      <c r="G13" s="84"/>
      <c r="H13" s="85"/>
      <c r="I13" s="83"/>
      <c r="J13" s="84"/>
      <c r="K13" s="83"/>
      <c r="L13" s="83">
        <f t="shared" si="1"/>
        <v>0</v>
      </c>
      <c r="M13" s="84">
        <f t="shared" si="1"/>
        <v>0</v>
      </c>
      <c r="N13" s="83">
        <f t="shared" si="1"/>
        <v>0</v>
      </c>
      <c r="O13" s="21" t="s">
        <v>2</v>
      </c>
      <c r="P13" s="25">
        <f>SUM(L14+L21+L29+L32)</f>
        <v>5</v>
      </c>
      <c r="Q13" s="27">
        <f>SUM(N14+N21+N29+N32)</f>
        <v>90360491</v>
      </c>
      <c r="R13" s="26">
        <v>51086509122</v>
      </c>
      <c r="S13" s="25">
        <f>SUM(Q13-R13)</f>
        <v>-50996148631</v>
      </c>
      <c r="T13" s="22"/>
      <c r="U13" s="23"/>
      <c r="V13" s="22"/>
    </row>
    <row r="14" spans="1:22" s="24" customFormat="1" ht="39.950000000000003" hidden="1" customHeight="1">
      <c r="A14" s="81"/>
      <c r="B14" s="82" t="s">
        <v>2</v>
      </c>
      <c r="C14" s="83"/>
      <c r="D14" s="84"/>
      <c r="E14" s="83"/>
      <c r="F14" s="83"/>
      <c r="G14" s="84"/>
      <c r="H14" s="85"/>
      <c r="I14" s="83"/>
      <c r="J14" s="84"/>
      <c r="K14" s="83"/>
      <c r="L14" s="83">
        <f t="shared" si="1"/>
        <v>0</v>
      </c>
      <c r="M14" s="84">
        <f t="shared" si="1"/>
        <v>0</v>
      </c>
      <c r="N14" s="83">
        <f t="shared" si="1"/>
        <v>0</v>
      </c>
      <c r="O14" s="21" t="s">
        <v>38</v>
      </c>
      <c r="P14" s="25">
        <f>SUM(L16+L23)</f>
        <v>0</v>
      </c>
      <c r="Q14" s="25">
        <f>SUM(N16+N23)</f>
        <v>0</v>
      </c>
      <c r="R14" s="25">
        <v>5116598180</v>
      </c>
      <c r="S14" s="25">
        <f>SUM(Q14-R14)</f>
        <v>-5116598180</v>
      </c>
      <c r="T14" s="22"/>
      <c r="U14" s="23"/>
      <c r="V14" s="22"/>
    </row>
    <row r="15" spans="1:22" s="24" customFormat="1" ht="39.950000000000003" hidden="1" customHeight="1">
      <c r="A15" s="81"/>
      <c r="B15" s="82" t="s">
        <v>23</v>
      </c>
      <c r="C15" s="83"/>
      <c r="D15" s="84"/>
      <c r="E15" s="83"/>
      <c r="F15" s="83"/>
      <c r="G15" s="84"/>
      <c r="H15" s="85"/>
      <c r="I15" s="83"/>
      <c r="J15" s="84"/>
      <c r="K15" s="83"/>
      <c r="L15" s="83">
        <f t="shared" si="1"/>
        <v>0</v>
      </c>
      <c r="M15" s="84">
        <f t="shared" si="1"/>
        <v>0</v>
      </c>
      <c r="N15" s="83">
        <f t="shared" si="1"/>
        <v>0</v>
      </c>
      <c r="O15" s="21"/>
      <c r="P15" s="25"/>
      <c r="Q15" s="25"/>
      <c r="R15" s="25"/>
      <c r="S15" s="25"/>
      <c r="T15" s="22"/>
      <c r="U15" s="23"/>
      <c r="V15" s="22"/>
    </row>
    <row r="16" spans="1:22" s="24" customFormat="1" ht="39.950000000000003" hidden="1" customHeight="1">
      <c r="A16" s="81"/>
      <c r="B16" s="82" t="s">
        <v>38</v>
      </c>
      <c r="C16" s="83"/>
      <c r="D16" s="84"/>
      <c r="E16" s="83"/>
      <c r="F16" s="83"/>
      <c r="G16" s="84"/>
      <c r="H16" s="85"/>
      <c r="I16" s="83"/>
      <c r="J16" s="84"/>
      <c r="K16" s="83"/>
      <c r="L16" s="83">
        <f t="shared" si="1"/>
        <v>0</v>
      </c>
      <c r="M16" s="84">
        <f t="shared" si="1"/>
        <v>0</v>
      </c>
      <c r="N16" s="83">
        <f t="shared" si="1"/>
        <v>0</v>
      </c>
      <c r="O16" s="21" t="s">
        <v>39</v>
      </c>
      <c r="P16" s="25">
        <f>SUM(L17+L24)</f>
        <v>0</v>
      </c>
      <c r="Q16" s="25">
        <f>SUM(N17+N24)</f>
        <v>0</v>
      </c>
      <c r="R16" s="25">
        <v>20161800</v>
      </c>
      <c r="S16" s="25">
        <f>SUM(Q16-R16)</f>
        <v>-20161800</v>
      </c>
      <c r="T16" s="22"/>
      <c r="U16" s="23"/>
      <c r="V16" s="22"/>
    </row>
    <row r="17" spans="1:22" s="24" customFormat="1" ht="39.950000000000003" hidden="1" customHeight="1">
      <c r="A17" s="81"/>
      <c r="B17" s="82" t="s">
        <v>39</v>
      </c>
      <c r="C17" s="83"/>
      <c r="D17" s="84"/>
      <c r="E17" s="83"/>
      <c r="F17" s="83"/>
      <c r="G17" s="84"/>
      <c r="H17" s="85"/>
      <c r="I17" s="83"/>
      <c r="J17" s="84"/>
      <c r="K17" s="83"/>
      <c r="L17" s="83">
        <f t="shared" si="1"/>
        <v>0</v>
      </c>
      <c r="M17" s="84">
        <f t="shared" si="1"/>
        <v>0</v>
      </c>
      <c r="N17" s="83">
        <f t="shared" si="1"/>
        <v>0</v>
      </c>
      <c r="O17" s="21" t="s">
        <v>20</v>
      </c>
      <c r="P17" s="25">
        <f>SUM(L18+L25)</f>
        <v>0</v>
      </c>
      <c r="Q17" s="25">
        <f>SUM(N18+N25)</f>
        <v>0</v>
      </c>
      <c r="R17" s="25">
        <v>575228200</v>
      </c>
      <c r="S17" s="25">
        <f>SUM(Q17-R17)</f>
        <v>-575228200</v>
      </c>
    </row>
    <row r="18" spans="1:22" s="24" customFormat="1" ht="39.950000000000003" hidden="1" customHeight="1">
      <c r="A18" s="81"/>
      <c r="B18" s="82" t="s">
        <v>20</v>
      </c>
      <c r="C18" s="83"/>
      <c r="D18" s="84"/>
      <c r="E18" s="83"/>
      <c r="F18" s="83"/>
      <c r="G18" s="84"/>
      <c r="H18" s="85"/>
      <c r="I18" s="83"/>
      <c r="J18" s="84"/>
      <c r="K18" s="83"/>
      <c r="L18" s="83">
        <f t="shared" si="1"/>
        <v>0</v>
      </c>
      <c r="M18" s="84">
        <f t="shared" si="1"/>
        <v>0</v>
      </c>
      <c r="N18" s="83">
        <f t="shared" si="1"/>
        <v>0</v>
      </c>
      <c r="O18" s="21"/>
      <c r="P18" s="21"/>
      <c r="Q18" s="21"/>
      <c r="R18" s="21"/>
      <c r="S18" s="21"/>
    </row>
    <row r="19" spans="1:22" s="24" customFormat="1" ht="33.75" customHeight="1">
      <c r="A19" s="81"/>
      <c r="B19" s="82" t="s">
        <v>22</v>
      </c>
      <c r="C19" s="85">
        <v>322460</v>
      </c>
      <c r="D19" s="84">
        <v>1079505.47</v>
      </c>
      <c r="E19" s="85">
        <v>253249965738</v>
      </c>
      <c r="F19" s="83">
        <v>185</v>
      </c>
      <c r="G19" s="84">
        <v>13888.38</v>
      </c>
      <c r="H19" s="85">
        <v>16055793350</v>
      </c>
      <c r="I19" s="83">
        <v>8</v>
      </c>
      <c r="J19" s="84">
        <v>101.9</v>
      </c>
      <c r="K19" s="83">
        <v>181112000</v>
      </c>
      <c r="L19" s="85">
        <f>C19+F19-I19</f>
        <v>322637</v>
      </c>
      <c r="M19" s="84">
        <f>D19+G19-J19</f>
        <v>1093291.95</v>
      </c>
      <c r="N19" s="85">
        <f>E19+H19-K19</f>
        <v>269124647088</v>
      </c>
      <c r="O19" s="21"/>
      <c r="P19" s="21"/>
      <c r="Q19" s="21"/>
      <c r="R19" s="21"/>
      <c r="S19" s="21"/>
      <c r="T19" s="22"/>
      <c r="U19" s="23"/>
      <c r="V19" s="22"/>
    </row>
    <row r="20" spans="1:22" s="24" customFormat="1" ht="39.950000000000003" hidden="1" customHeight="1">
      <c r="A20" s="81"/>
      <c r="B20" s="82" t="s">
        <v>36</v>
      </c>
      <c r="C20" s="83"/>
      <c r="D20" s="84"/>
      <c r="E20" s="83"/>
      <c r="F20" s="83"/>
      <c r="G20" s="84"/>
      <c r="H20" s="83"/>
      <c r="I20" s="83"/>
      <c r="J20" s="84"/>
      <c r="K20" s="83"/>
      <c r="L20" s="83">
        <f t="shared" si="1"/>
        <v>0</v>
      </c>
      <c r="M20" s="84">
        <f t="shared" si="1"/>
        <v>0</v>
      </c>
      <c r="N20" s="83">
        <f t="shared" si="1"/>
        <v>0</v>
      </c>
      <c r="O20" s="21"/>
      <c r="P20" s="21"/>
      <c r="Q20" s="21"/>
      <c r="R20" s="21"/>
      <c r="S20" s="21"/>
      <c r="T20" s="22"/>
      <c r="U20" s="23"/>
      <c r="V20" s="22"/>
    </row>
    <row r="21" spans="1:22" s="24" customFormat="1" ht="39.950000000000003" hidden="1" customHeight="1">
      <c r="A21" s="81"/>
      <c r="B21" s="82" t="s">
        <v>2</v>
      </c>
      <c r="C21" s="83"/>
      <c r="D21" s="84"/>
      <c r="E21" s="83"/>
      <c r="F21" s="83"/>
      <c r="G21" s="84"/>
      <c r="H21" s="83"/>
      <c r="I21" s="83"/>
      <c r="J21" s="84"/>
      <c r="K21" s="83"/>
      <c r="L21" s="83">
        <f t="shared" si="1"/>
        <v>0</v>
      </c>
      <c r="M21" s="84">
        <f t="shared" si="1"/>
        <v>0</v>
      </c>
      <c r="N21" s="83">
        <f t="shared" si="1"/>
        <v>0</v>
      </c>
      <c r="O21" s="21"/>
      <c r="P21" s="21"/>
      <c r="Q21" s="21"/>
      <c r="R21" s="21"/>
      <c r="S21" s="21"/>
      <c r="T21" s="22"/>
      <c r="U21" s="23"/>
      <c r="V21" s="22"/>
    </row>
    <row r="22" spans="1:22" s="24" customFormat="1" ht="39.950000000000003" hidden="1" customHeight="1">
      <c r="A22" s="81"/>
      <c r="B22" s="82" t="s">
        <v>23</v>
      </c>
      <c r="C22" s="83"/>
      <c r="D22" s="84"/>
      <c r="E22" s="83"/>
      <c r="F22" s="83"/>
      <c r="G22" s="84"/>
      <c r="H22" s="83"/>
      <c r="I22" s="83"/>
      <c r="J22" s="84"/>
      <c r="K22" s="83"/>
      <c r="L22" s="83">
        <f t="shared" si="1"/>
        <v>0</v>
      </c>
      <c r="M22" s="84">
        <f t="shared" si="1"/>
        <v>0</v>
      </c>
      <c r="N22" s="83">
        <f t="shared" si="1"/>
        <v>0</v>
      </c>
      <c r="O22" s="21"/>
      <c r="P22" s="21"/>
      <c r="Q22" s="21"/>
      <c r="R22" s="21"/>
      <c r="S22" s="21"/>
      <c r="T22" s="22"/>
      <c r="U22" s="23"/>
      <c r="V22" s="22"/>
    </row>
    <row r="23" spans="1:22" s="24" customFormat="1" ht="39.950000000000003" hidden="1" customHeight="1">
      <c r="A23" s="81"/>
      <c r="B23" s="82" t="s">
        <v>38</v>
      </c>
      <c r="C23" s="83"/>
      <c r="D23" s="84"/>
      <c r="E23" s="83"/>
      <c r="F23" s="83"/>
      <c r="G23" s="84"/>
      <c r="H23" s="83"/>
      <c r="I23" s="83"/>
      <c r="J23" s="84"/>
      <c r="K23" s="83"/>
      <c r="L23" s="83">
        <f t="shared" si="1"/>
        <v>0</v>
      </c>
      <c r="M23" s="84">
        <f t="shared" si="1"/>
        <v>0</v>
      </c>
      <c r="N23" s="83">
        <f t="shared" si="1"/>
        <v>0</v>
      </c>
      <c r="O23" s="21"/>
      <c r="P23" s="21"/>
      <c r="Q23" s="21"/>
      <c r="R23" s="21"/>
      <c r="S23" s="21"/>
    </row>
    <row r="24" spans="1:22" s="24" customFormat="1" ht="39.950000000000003" hidden="1" customHeight="1">
      <c r="A24" s="81"/>
      <c r="B24" s="82" t="s">
        <v>39</v>
      </c>
      <c r="C24" s="83"/>
      <c r="D24" s="84"/>
      <c r="E24" s="83"/>
      <c r="F24" s="83"/>
      <c r="G24" s="84"/>
      <c r="H24" s="83"/>
      <c r="I24" s="83"/>
      <c r="J24" s="84"/>
      <c r="K24" s="83"/>
      <c r="L24" s="83">
        <f t="shared" si="1"/>
        <v>0</v>
      </c>
      <c r="M24" s="84">
        <f t="shared" si="1"/>
        <v>0</v>
      </c>
      <c r="N24" s="83">
        <f t="shared" si="1"/>
        <v>0</v>
      </c>
      <c r="O24" s="21"/>
      <c r="P24" s="21" t="s">
        <v>21</v>
      </c>
      <c r="Q24" s="25">
        <f>SUM(N14+N21+N29)</f>
        <v>0</v>
      </c>
      <c r="R24" s="21"/>
      <c r="S24" s="21"/>
    </row>
    <row r="25" spans="1:22" s="24" customFormat="1" ht="1.5" hidden="1" customHeight="1">
      <c r="A25" s="81"/>
      <c r="B25" s="82" t="s">
        <v>40</v>
      </c>
      <c r="C25" s="83"/>
      <c r="D25" s="84"/>
      <c r="E25" s="83"/>
      <c r="F25" s="83"/>
      <c r="G25" s="84"/>
      <c r="H25" s="83"/>
      <c r="I25" s="83"/>
      <c r="J25" s="84"/>
      <c r="K25" s="83"/>
      <c r="L25" s="83">
        <f t="shared" si="1"/>
        <v>0</v>
      </c>
      <c r="M25" s="84">
        <f t="shared" si="1"/>
        <v>0</v>
      </c>
      <c r="N25" s="83">
        <f t="shared" si="1"/>
        <v>0</v>
      </c>
      <c r="O25" s="21"/>
      <c r="P25" s="21"/>
      <c r="Q25" s="21"/>
      <c r="R25" s="21"/>
      <c r="S25" s="21"/>
    </row>
    <row r="26" spans="1:22" s="24" customFormat="1" ht="35.1" customHeight="1">
      <c r="A26" s="81"/>
      <c r="B26" s="82" t="s">
        <v>24</v>
      </c>
      <c r="C26" s="83" t="s">
        <v>41</v>
      </c>
      <c r="D26" s="83" t="s">
        <v>41</v>
      </c>
      <c r="E26" s="83" t="s">
        <v>41</v>
      </c>
      <c r="F26" s="83"/>
      <c r="G26" s="84"/>
      <c r="H26" s="83"/>
      <c r="I26" s="83"/>
      <c r="J26" s="84"/>
      <c r="K26" s="83"/>
      <c r="L26" s="83">
        <v>0</v>
      </c>
      <c r="M26" s="84">
        <v>0</v>
      </c>
      <c r="N26" s="83">
        <v>0</v>
      </c>
      <c r="O26" s="21"/>
      <c r="P26" s="21"/>
      <c r="Q26" s="21"/>
      <c r="R26" s="21"/>
      <c r="S26" s="21"/>
      <c r="T26" s="22"/>
      <c r="U26" s="23"/>
      <c r="V26" s="22"/>
    </row>
    <row r="27" spans="1:22" s="24" customFormat="1" ht="35.1" customHeight="1">
      <c r="A27" s="81"/>
      <c r="B27" s="82" t="s">
        <v>26</v>
      </c>
      <c r="C27" s="83">
        <v>4</v>
      </c>
      <c r="D27" s="84">
        <v>1784</v>
      </c>
      <c r="E27" s="83">
        <v>896027150</v>
      </c>
      <c r="F27" s="83"/>
      <c r="G27" s="83"/>
      <c r="H27" s="83"/>
      <c r="I27" s="83"/>
      <c r="J27" s="83"/>
      <c r="K27" s="83"/>
      <c r="L27" s="83">
        <f t="shared" si="1"/>
        <v>4</v>
      </c>
      <c r="M27" s="84">
        <f t="shared" si="1"/>
        <v>1784</v>
      </c>
      <c r="N27" s="83">
        <f t="shared" si="1"/>
        <v>896027150</v>
      </c>
      <c r="O27" s="21"/>
      <c r="P27" s="21"/>
      <c r="Q27" s="21"/>
      <c r="R27" s="21"/>
      <c r="S27" s="21"/>
      <c r="T27" s="22"/>
      <c r="U27" s="23"/>
      <c r="V27" s="22"/>
    </row>
    <row r="28" spans="1:22" s="24" customFormat="1" ht="39.950000000000003" hidden="1" customHeight="1">
      <c r="A28" s="82"/>
      <c r="B28" s="82" t="s">
        <v>36</v>
      </c>
      <c r="C28" s="83"/>
      <c r="D28" s="84"/>
      <c r="E28" s="83"/>
      <c r="F28" s="83"/>
      <c r="G28" s="84"/>
      <c r="H28" s="83"/>
      <c r="I28" s="83"/>
      <c r="J28" s="84"/>
      <c r="K28" s="83"/>
      <c r="L28" s="83">
        <f t="shared" si="1"/>
        <v>0</v>
      </c>
      <c r="M28" s="84">
        <f t="shared" si="1"/>
        <v>0</v>
      </c>
      <c r="N28" s="83">
        <f t="shared" si="1"/>
        <v>0</v>
      </c>
      <c r="O28" s="21"/>
      <c r="P28" s="21"/>
      <c r="Q28" s="21"/>
      <c r="R28" s="21"/>
      <c r="S28" s="21"/>
      <c r="T28" s="22"/>
      <c r="U28" s="23"/>
      <c r="V28" s="22"/>
    </row>
    <row r="29" spans="1:22" s="24" customFormat="1" ht="39.950000000000003" hidden="1" customHeight="1">
      <c r="A29" s="82"/>
      <c r="B29" s="82" t="s">
        <v>2</v>
      </c>
      <c r="C29" s="83"/>
      <c r="D29" s="84"/>
      <c r="E29" s="83"/>
      <c r="F29" s="83"/>
      <c r="G29" s="84"/>
      <c r="H29" s="83"/>
      <c r="I29" s="83"/>
      <c r="J29" s="84"/>
      <c r="K29" s="83"/>
      <c r="L29" s="83">
        <f t="shared" si="1"/>
        <v>0</v>
      </c>
      <c r="M29" s="84">
        <f t="shared" si="1"/>
        <v>0</v>
      </c>
      <c r="N29" s="83">
        <f t="shared" si="1"/>
        <v>0</v>
      </c>
      <c r="O29" s="21"/>
      <c r="P29" s="21"/>
      <c r="Q29" s="21">
        <v>122590975</v>
      </c>
      <c r="R29" s="21"/>
      <c r="S29" s="21"/>
    </row>
    <row r="30" spans="1:22" s="24" customFormat="1" ht="35.1" customHeight="1">
      <c r="A30" s="86" t="s">
        <v>42</v>
      </c>
      <c r="B30" s="86"/>
      <c r="C30" s="83">
        <v>333</v>
      </c>
      <c r="D30" s="84">
        <v>110770.81</v>
      </c>
      <c r="E30" s="83">
        <v>19209932070</v>
      </c>
      <c r="F30" s="83">
        <v>2</v>
      </c>
      <c r="G30" s="84"/>
      <c r="H30" s="83"/>
      <c r="I30" s="83">
        <v>6</v>
      </c>
      <c r="J30" s="84">
        <v>185.9</v>
      </c>
      <c r="K30" s="83">
        <v>277713250</v>
      </c>
      <c r="L30" s="83">
        <f t="shared" si="1"/>
        <v>329</v>
      </c>
      <c r="M30" s="84">
        <f t="shared" si="1"/>
        <v>110584.91</v>
      </c>
      <c r="N30" s="83">
        <f t="shared" si="1"/>
        <v>18932218820</v>
      </c>
      <c r="O30" s="21"/>
      <c r="P30" s="21"/>
      <c r="Q30" s="21"/>
      <c r="R30" s="21"/>
      <c r="S30" s="21"/>
      <c r="T30" s="22"/>
      <c r="U30" s="23"/>
      <c r="V30" s="22"/>
    </row>
    <row r="31" spans="1:22" ht="39.950000000000003" hidden="1" customHeight="1">
      <c r="A31" s="28"/>
      <c r="B31" s="29" t="s">
        <v>36</v>
      </c>
      <c r="C31" s="30">
        <v>388</v>
      </c>
      <c r="D31" s="31"/>
      <c r="E31" s="30">
        <v>14716532400</v>
      </c>
      <c r="F31" s="32"/>
      <c r="G31" s="32"/>
      <c r="H31" s="32"/>
      <c r="I31" s="32">
        <v>33</v>
      </c>
      <c r="J31" s="32"/>
      <c r="K31" s="32">
        <v>2116472200</v>
      </c>
      <c r="L31" s="33">
        <f>SUM(C31+F31-I31)</f>
        <v>355</v>
      </c>
      <c r="M31" s="34"/>
      <c r="N31" s="33">
        <f>SUM(E31+H31-K31)</f>
        <v>12600060200</v>
      </c>
      <c r="O31" s="35" t="e">
        <f>SUM(F31+I31-#REF!)</f>
        <v>#REF!</v>
      </c>
      <c r="P31" s="33" t="e">
        <f>SUM(H31+K31-#REF!)</f>
        <v>#REF!</v>
      </c>
      <c r="Q31" s="33" t="e">
        <f>SUM(I31+#REF!-L31)</f>
        <v>#REF!</v>
      </c>
      <c r="R31" s="33" t="e">
        <f>SUM(K31+#REF!-N31)</f>
        <v>#REF!</v>
      </c>
      <c r="S31" s="33" t="e">
        <f>SUM(#REF!+L31-O31)</f>
        <v>#REF!</v>
      </c>
    </row>
    <row r="32" spans="1:22" ht="39.950000000000003" hidden="1" customHeight="1">
      <c r="A32" s="36"/>
      <c r="B32" s="37" t="s">
        <v>2</v>
      </c>
      <c r="C32" s="38">
        <v>5</v>
      </c>
      <c r="D32" s="39"/>
      <c r="E32" s="38">
        <v>90360491</v>
      </c>
      <c r="F32" s="40"/>
      <c r="G32" s="40"/>
      <c r="H32" s="40"/>
      <c r="I32" s="40"/>
      <c r="J32" s="40"/>
      <c r="K32" s="40"/>
      <c r="L32" s="41">
        <f>SUM(C32+F32-I32)</f>
        <v>5</v>
      </c>
      <c r="M32" s="42"/>
      <c r="N32" s="41">
        <f>SUM(E32+H32-K32)</f>
        <v>90360491</v>
      </c>
      <c r="Q32" s="43">
        <f>SUM(N14+N21)</f>
        <v>0</v>
      </c>
    </row>
    <row r="33" spans="1:20" ht="39.950000000000003" customHeight="1">
      <c r="C33" s="45"/>
      <c r="D33" s="46"/>
      <c r="E33" s="45"/>
      <c r="F33" s="45"/>
      <c r="G33" s="45"/>
      <c r="H33" s="45"/>
      <c r="I33" s="45"/>
      <c r="J33" s="45"/>
      <c r="K33" s="45"/>
      <c r="L33" s="45"/>
      <c r="M33" s="46"/>
      <c r="N33" s="45"/>
      <c r="O33" s="45"/>
      <c r="P33" s="45"/>
      <c r="Q33" s="45"/>
      <c r="R33" s="45"/>
      <c r="S33" s="45"/>
    </row>
    <row r="34" spans="1:20" ht="39.950000000000003" customHeight="1">
      <c r="L34" s="48"/>
      <c r="N34" s="48"/>
      <c r="T34" s="49"/>
    </row>
    <row r="35" spans="1:20" ht="39.950000000000003" customHeight="1">
      <c r="N35" s="48"/>
      <c r="T35" s="49"/>
    </row>
    <row r="36" spans="1:20" ht="39.950000000000003" customHeight="1">
      <c r="N36" s="48"/>
      <c r="T36" s="49"/>
    </row>
    <row r="37" spans="1:20" ht="21" customHeight="1">
      <c r="A37" s="1" t="s">
        <v>43</v>
      </c>
      <c r="B37" s="1"/>
      <c r="C37" s="1"/>
      <c r="D37" s="51"/>
      <c r="E37" s="1"/>
      <c r="F37" s="52"/>
      <c r="G37" s="10"/>
      <c r="H37" s="52"/>
      <c r="I37" s="52"/>
      <c r="J37" s="10"/>
      <c r="K37" s="52"/>
      <c r="L37" s="52"/>
      <c r="M37" s="10"/>
      <c r="N37" s="52"/>
      <c r="T37" s="49"/>
    </row>
    <row r="38" spans="1:20" ht="21" customHeight="1">
      <c r="A38" s="61"/>
      <c r="B38" s="61"/>
      <c r="C38" s="61"/>
      <c r="D38" s="61"/>
      <c r="E38" s="61"/>
      <c r="F38" s="53"/>
      <c r="G38" s="54"/>
      <c r="H38" s="53"/>
      <c r="I38" s="53"/>
      <c r="J38" s="54"/>
      <c r="K38" s="55"/>
      <c r="L38" s="62" t="s">
        <v>44</v>
      </c>
      <c r="M38" s="62"/>
      <c r="N38" s="63"/>
      <c r="T38" s="50"/>
    </row>
    <row r="39" spans="1:20" ht="21" customHeight="1">
      <c r="A39" s="69" t="s">
        <v>28</v>
      </c>
      <c r="B39" s="70"/>
      <c r="C39" s="64" t="s">
        <v>3</v>
      </c>
      <c r="D39" s="64"/>
      <c r="E39" s="64"/>
      <c r="F39" s="65" t="s">
        <v>45</v>
      </c>
      <c r="G39" s="65"/>
      <c r="H39" s="65"/>
      <c r="I39" s="65"/>
      <c r="J39" s="65"/>
      <c r="K39" s="65"/>
      <c r="L39" s="64" t="s">
        <v>4</v>
      </c>
      <c r="M39" s="64"/>
      <c r="N39" s="64"/>
      <c r="T39" s="50"/>
    </row>
    <row r="40" spans="1:20" ht="21" customHeight="1">
      <c r="A40" s="70"/>
      <c r="B40" s="70"/>
      <c r="C40" s="64"/>
      <c r="D40" s="64"/>
      <c r="E40" s="64"/>
      <c r="F40" s="65" t="s">
        <v>5</v>
      </c>
      <c r="G40" s="65"/>
      <c r="H40" s="65"/>
      <c r="I40" s="65" t="s">
        <v>6</v>
      </c>
      <c r="J40" s="65"/>
      <c r="K40" s="65"/>
      <c r="L40" s="64"/>
      <c r="M40" s="64"/>
      <c r="N40" s="64"/>
      <c r="T40" s="50"/>
    </row>
    <row r="41" spans="1:20" ht="21" customHeight="1">
      <c r="A41" s="70"/>
      <c r="B41" s="70"/>
      <c r="C41" s="59" t="s">
        <v>31</v>
      </c>
      <c r="D41" s="74" t="s">
        <v>25</v>
      </c>
      <c r="E41" s="59" t="s">
        <v>7</v>
      </c>
      <c r="F41" s="59" t="s">
        <v>31</v>
      </c>
      <c r="G41" s="75" t="s">
        <v>25</v>
      </c>
      <c r="H41" s="76" t="s">
        <v>7</v>
      </c>
      <c r="I41" s="59" t="s">
        <v>31</v>
      </c>
      <c r="J41" s="75" t="s">
        <v>25</v>
      </c>
      <c r="K41" s="76" t="s">
        <v>7</v>
      </c>
      <c r="L41" s="59" t="s">
        <v>31</v>
      </c>
      <c r="M41" s="75" t="s">
        <v>25</v>
      </c>
      <c r="N41" s="59" t="s">
        <v>7</v>
      </c>
      <c r="T41" s="50"/>
    </row>
    <row r="42" spans="1:20" ht="21" customHeight="1">
      <c r="A42" s="78" t="s">
        <v>49</v>
      </c>
      <c r="B42" s="78"/>
      <c r="C42" s="87">
        <f t="shared" ref="C42:E42" si="2">SUM(C43,C49,C53,C54,C58,C59,C60,C61)</f>
        <v>324726</v>
      </c>
      <c r="D42" s="88">
        <f>SUM(D43,D49,D53,D54,D58,D59,D60,D61)</f>
        <v>1344049.5</v>
      </c>
      <c r="E42" s="87">
        <f t="shared" si="2"/>
        <v>408526737124</v>
      </c>
      <c r="F42" s="87">
        <f t="shared" ref="F42:J42" si="3">SUM(F43,F49,F53:F61)</f>
        <v>222</v>
      </c>
      <c r="G42" s="88">
        <f t="shared" si="3"/>
        <v>17459.88</v>
      </c>
      <c r="H42" s="87">
        <f t="shared" si="3"/>
        <v>20726602820</v>
      </c>
      <c r="I42" s="87">
        <f t="shared" si="3"/>
        <v>40</v>
      </c>
      <c r="J42" s="88">
        <f t="shared" si="3"/>
        <v>287.8</v>
      </c>
      <c r="K42" s="87">
        <f>SUM(K43,K49,K53:K61)</f>
        <v>1156765250</v>
      </c>
      <c r="L42" s="87">
        <f>SUM(L43+L49+L53+L54+L55+L56+L57+L58+L59+L60+L61)</f>
        <v>324908</v>
      </c>
      <c r="M42" s="88">
        <f>SUM(M43+M49+M53+M54+M55+M56+M57+M58+M59+M60+M61)</f>
        <v>1361221.58</v>
      </c>
      <c r="N42" s="87">
        <f>SUM(N43,N49,N53:N61)</f>
        <v>428096574694</v>
      </c>
      <c r="T42" s="50"/>
    </row>
    <row r="43" spans="1:20" ht="21" customHeight="1">
      <c r="A43" s="89" t="s">
        <v>8</v>
      </c>
      <c r="B43" s="90" t="s">
        <v>48</v>
      </c>
      <c r="C43" s="87">
        <f>SUM(C44:C48)</f>
        <v>3168</v>
      </c>
      <c r="D43" s="88">
        <f t="shared" ref="D43:M43" si="4">SUM(D44:D48)</f>
        <v>1223297.19</v>
      </c>
      <c r="E43" s="87">
        <f>SUM(E44:E48)</f>
        <v>195560943873</v>
      </c>
      <c r="F43" s="87">
        <f t="shared" si="4"/>
        <v>103</v>
      </c>
      <c r="G43" s="88">
        <f t="shared" si="4"/>
        <v>14432.720000000001</v>
      </c>
      <c r="H43" s="87">
        <f t="shared" si="4"/>
        <v>8692390460</v>
      </c>
      <c r="I43" s="87">
        <f t="shared" si="4"/>
        <v>16</v>
      </c>
      <c r="J43" s="88">
        <f t="shared" si="4"/>
        <v>287.8</v>
      </c>
      <c r="K43" s="87">
        <f t="shared" si="4"/>
        <v>363825250</v>
      </c>
      <c r="L43" s="87">
        <f t="shared" si="4"/>
        <v>3255</v>
      </c>
      <c r="M43" s="88">
        <f t="shared" si="4"/>
        <v>1237442.1100000001</v>
      </c>
      <c r="N43" s="87">
        <f>SUM(N44:N48)</f>
        <v>203889509083</v>
      </c>
    </row>
    <row r="44" spans="1:20" ht="21" customHeight="1">
      <c r="A44" s="89"/>
      <c r="B44" s="91" t="s">
        <v>10</v>
      </c>
      <c r="C44" s="87">
        <v>1461</v>
      </c>
      <c r="D44" s="88">
        <v>129264.57</v>
      </c>
      <c r="E44" s="87">
        <v>99584579494</v>
      </c>
      <c r="F44" s="87">
        <v>43</v>
      </c>
      <c r="G44" s="88">
        <v>2638.54</v>
      </c>
      <c r="H44" s="87">
        <v>3547555620</v>
      </c>
      <c r="I44" s="87">
        <v>9</v>
      </c>
      <c r="J44" s="88">
        <v>185.9</v>
      </c>
      <c r="K44" s="87">
        <v>277713250</v>
      </c>
      <c r="L44" s="87">
        <f t="shared" ref="L44:N48" si="5">C44+F44-I44</f>
        <v>1495</v>
      </c>
      <c r="M44" s="88">
        <f t="shared" si="5"/>
        <v>131717.21000000002</v>
      </c>
      <c r="N44" s="87">
        <f t="shared" si="5"/>
        <v>102854421864</v>
      </c>
      <c r="T44" s="50"/>
    </row>
    <row r="45" spans="1:20" ht="21" customHeight="1">
      <c r="A45" s="89"/>
      <c r="B45" s="91" t="s">
        <v>0</v>
      </c>
      <c r="C45" s="87">
        <v>80</v>
      </c>
      <c r="D45" s="88">
        <v>37818.9</v>
      </c>
      <c r="E45" s="87">
        <v>8654773680</v>
      </c>
      <c r="F45" s="87">
        <v>11</v>
      </c>
      <c r="G45" s="92">
        <v>3022</v>
      </c>
      <c r="H45" s="87">
        <v>968153690</v>
      </c>
      <c r="I45" s="87"/>
      <c r="J45" s="88"/>
      <c r="K45" s="87"/>
      <c r="L45" s="87">
        <f t="shared" si="5"/>
        <v>91</v>
      </c>
      <c r="M45" s="88">
        <f t="shared" si="5"/>
        <v>40840.9</v>
      </c>
      <c r="N45" s="87">
        <f t="shared" si="5"/>
        <v>9622927370</v>
      </c>
    </row>
    <row r="46" spans="1:20" ht="21" customHeight="1">
      <c r="A46" s="89"/>
      <c r="B46" s="91" t="s">
        <v>1</v>
      </c>
      <c r="C46" s="87">
        <v>117</v>
      </c>
      <c r="D46" s="88">
        <v>25688</v>
      </c>
      <c r="E46" s="87">
        <v>5540447436</v>
      </c>
      <c r="F46" s="87">
        <v>13</v>
      </c>
      <c r="G46" s="92">
        <v>2440</v>
      </c>
      <c r="H46" s="87">
        <v>757555550</v>
      </c>
      <c r="I46" s="87"/>
      <c r="J46" s="88"/>
      <c r="K46" s="87"/>
      <c r="L46" s="87">
        <f t="shared" si="5"/>
        <v>130</v>
      </c>
      <c r="M46" s="88">
        <f t="shared" si="5"/>
        <v>28128</v>
      </c>
      <c r="N46" s="87">
        <f t="shared" si="5"/>
        <v>6298002986</v>
      </c>
    </row>
    <row r="47" spans="1:20" ht="21" customHeight="1">
      <c r="A47" s="89"/>
      <c r="B47" s="91" t="s">
        <v>11</v>
      </c>
      <c r="C47" s="87">
        <v>89</v>
      </c>
      <c r="D47" s="88">
        <v>437893.19</v>
      </c>
      <c r="E47" s="87">
        <v>22118597910</v>
      </c>
      <c r="F47" s="87">
        <v>26</v>
      </c>
      <c r="G47" s="88">
        <v>3227.38</v>
      </c>
      <c r="H47" s="87">
        <v>884165620</v>
      </c>
      <c r="I47" s="87"/>
      <c r="J47" s="88"/>
      <c r="K47" s="87"/>
      <c r="L47" s="87">
        <f t="shared" si="5"/>
        <v>115</v>
      </c>
      <c r="M47" s="88">
        <f t="shared" si="5"/>
        <v>441120.57</v>
      </c>
      <c r="N47" s="87">
        <f t="shared" si="5"/>
        <v>23002763530</v>
      </c>
    </row>
    <row r="48" spans="1:20" ht="21" customHeight="1">
      <c r="A48" s="89"/>
      <c r="B48" s="91" t="s">
        <v>12</v>
      </c>
      <c r="C48" s="87">
        <v>1421</v>
      </c>
      <c r="D48" s="88">
        <v>592632.53</v>
      </c>
      <c r="E48" s="87">
        <v>59662545353</v>
      </c>
      <c r="F48" s="87">
        <v>10</v>
      </c>
      <c r="G48" s="88">
        <v>3104.8</v>
      </c>
      <c r="H48" s="87">
        <v>2534959980</v>
      </c>
      <c r="I48" s="87">
        <v>7</v>
      </c>
      <c r="J48" s="88">
        <v>101.9</v>
      </c>
      <c r="K48" s="87">
        <v>86112000</v>
      </c>
      <c r="L48" s="87">
        <f t="shared" si="5"/>
        <v>1424</v>
      </c>
      <c r="M48" s="88">
        <f t="shared" si="5"/>
        <v>595635.43000000005</v>
      </c>
      <c r="N48" s="87">
        <f t="shared" si="5"/>
        <v>62111393333</v>
      </c>
    </row>
    <row r="49" spans="1:14" ht="21" customHeight="1">
      <c r="A49" s="89" t="s">
        <v>13</v>
      </c>
      <c r="B49" s="90" t="s">
        <v>9</v>
      </c>
      <c r="C49" s="87">
        <f>SUM(C50:C52)</f>
        <v>155</v>
      </c>
      <c r="D49" s="88">
        <f t="shared" ref="D49:M49" si="6">SUM(D50:D52)</f>
        <v>120752.31</v>
      </c>
      <c r="E49" s="87">
        <f>SUM(E50:E52)</f>
        <v>136743073614</v>
      </c>
      <c r="F49" s="87">
        <f>SUM(F50:F52)</f>
        <v>8</v>
      </c>
      <c r="G49" s="88">
        <f t="shared" si="6"/>
        <v>3027.1600000000003</v>
      </c>
      <c r="H49" s="87">
        <f t="shared" si="6"/>
        <v>5117643630</v>
      </c>
      <c r="I49" s="87">
        <f>SUM(I50:I52)</f>
        <v>0</v>
      </c>
      <c r="J49" s="88">
        <f t="shared" si="6"/>
        <v>0</v>
      </c>
      <c r="K49" s="87">
        <f t="shared" si="6"/>
        <v>0</v>
      </c>
      <c r="L49" s="87">
        <f>SUM(L50:L52)</f>
        <v>163</v>
      </c>
      <c r="M49" s="88">
        <f t="shared" si="6"/>
        <v>123779.47</v>
      </c>
      <c r="N49" s="87">
        <f>SUM(N50:N52)</f>
        <v>141860717244</v>
      </c>
    </row>
    <row r="50" spans="1:14" ht="21" customHeight="1">
      <c r="A50" s="89"/>
      <c r="B50" s="91" t="s">
        <v>14</v>
      </c>
      <c r="C50" s="87">
        <v>44</v>
      </c>
      <c r="D50" s="88">
        <v>61634.77</v>
      </c>
      <c r="E50" s="87">
        <v>63154765477</v>
      </c>
      <c r="F50" s="87">
        <v>1</v>
      </c>
      <c r="G50" s="88">
        <v>99.63</v>
      </c>
      <c r="H50" s="87">
        <v>97000000</v>
      </c>
      <c r="I50" s="87"/>
      <c r="J50" s="88"/>
      <c r="K50" s="87"/>
      <c r="L50" s="87">
        <f>C50+F50-I50</f>
        <v>45</v>
      </c>
      <c r="M50" s="88">
        <f t="shared" ref="M50:N61" si="7">D50+G50-J50</f>
        <v>61734.399999999994</v>
      </c>
      <c r="N50" s="87">
        <f>E50+H50-K50</f>
        <v>63251765477</v>
      </c>
    </row>
    <row r="51" spans="1:14" ht="21" customHeight="1">
      <c r="A51" s="89"/>
      <c r="B51" s="91" t="s">
        <v>15</v>
      </c>
      <c r="C51" s="87">
        <v>6</v>
      </c>
      <c r="D51" s="88">
        <v>279.01</v>
      </c>
      <c r="E51" s="93">
        <v>81401200</v>
      </c>
      <c r="F51" s="87"/>
      <c r="G51" s="88"/>
      <c r="H51" s="87"/>
      <c r="I51" s="87"/>
      <c r="J51" s="88"/>
      <c r="K51" s="87"/>
      <c r="L51" s="87">
        <f t="shared" ref="L51:L61" si="8">C51+F51-I51</f>
        <v>6</v>
      </c>
      <c r="M51" s="88">
        <f t="shared" si="7"/>
        <v>279.01</v>
      </c>
      <c r="N51" s="87">
        <f>E51+H51-K51</f>
        <v>81401200</v>
      </c>
    </row>
    <row r="52" spans="1:14" ht="21" customHeight="1">
      <c r="A52" s="89"/>
      <c r="B52" s="91" t="s">
        <v>12</v>
      </c>
      <c r="C52" s="87">
        <v>105</v>
      </c>
      <c r="D52" s="88">
        <v>58838.53</v>
      </c>
      <c r="E52" s="87">
        <v>73506906937</v>
      </c>
      <c r="F52" s="87">
        <v>7</v>
      </c>
      <c r="G52" s="88">
        <v>2927.53</v>
      </c>
      <c r="H52" s="87">
        <v>5020643630</v>
      </c>
      <c r="I52" s="87"/>
      <c r="J52" s="88"/>
      <c r="K52" s="87"/>
      <c r="L52" s="87">
        <f t="shared" si="8"/>
        <v>112</v>
      </c>
      <c r="M52" s="88">
        <f t="shared" si="7"/>
        <v>61766.06</v>
      </c>
      <c r="N52" s="87">
        <f>E52+H52-K52</f>
        <v>78527550567</v>
      </c>
    </row>
    <row r="53" spans="1:14" ht="21" customHeight="1">
      <c r="A53" s="86" t="s">
        <v>50</v>
      </c>
      <c r="B53" s="86"/>
      <c r="C53" s="94">
        <v>320097</v>
      </c>
      <c r="D53" s="95"/>
      <c r="E53" s="94">
        <v>18779855718</v>
      </c>
      <c r="F53" s="94"/>
      <c r="G53" s="95"/>
      <c r="H53" s="94"/>
      <c r="I53" s="94"/>
      <c r="J53" s="95"/>
      <c r="K53" s="94"/>
      <c r="L53" s="94">
        <f t="shared" si="8"/>
        <v>320097</v>
      </c>
      <c r="M53" s="95">
        <f t="shared" si="7"/>
        <v>0</v>
      </c>
      <c r="N53" s="94">
        <f>E53+H53-K53</f>
        <v>18779855718</v>
      </c>
    </row>
    <row r="54" spans="1:14" ht="21" customHeight="1">
      <c r="A54" s="86" t="s">
        <v>51</v>
      </c>
      <c r="B54" s="86"/>
      <c r="C54" s="94">
        <v>1206</v>
      </c>
      <c r="D54" s="95"/>
      <c r="E54" s="94">
        <v>54853812919</v>
      </c>
      <c r="F54" s="94">
        <v>105</v>
      </c>
      <c r="G54" s="95">
        <v>0</v>
      </c>
      <c r="H54" s="94">
        <v>6663213730</v>
      </c>
      <c r="I54" s="94"/>
      <c r="J54" s="95"/>
      <c r="K54" s="94"/>
      <c r="L54" s="94">
        <f t="shared" si="8"/>
        <v>1311</v>
      </c>
      <c r="M54" s="95">
        <f t="shared" si="7"/>
        <v>0</v>
      </c>
      <c r="N54" s="94">
        <f>E54+H54-K54</f>
        <v>61517026649</v>
      </c>
    </row>
    <row r="55" spans="1:14" ht="21" customHeight="1">
      <c r="A55" s="81" t="s">
        <v>52</v>
      </c>
      <c r="B55" s="81"/>
      <c r="C55" s="94"/>
      <c r="D55" s="95"/>
      <c r="E55" s="94"/>
      <c r="F55" s="94"/>
      <c r="G55" s="95"/>
      <c r="H55" s="94"/>
      <c r="I55" s="94"/>
      <c r="J55" s="95"/>
      <c r="K55" s="94"/>
      <c r="L55" s="94">
        <f t="shared" si="8"/>
        <v>0</v>
      </c>
      <c r="M55" s="95">
        <f t="shared" si="7"/>
        <v>0</v>
      </c>
      <c r="N55" s="94">
        <f t="shared" si="7"/>
        <v>0</v>
      </c>
    </row>
    <row r="56" spans="1:14" ht="21" customHeight="1">
      <c r="A56" s="86" t="s">
        <v>53</v>
      </c>
      <c r="B56" s="86"/>
      <c r="C56" s="94"/>
      <c r="D56" s="95"/>
      <c r="E56" s="94"/>
      <c r="F56" s="94"/>
      <c r="G56" s="95"/>
      <c r="H56" s="94"/>
      <c r="I56" s="94"/>
      <c r="J56" s="95"/>
      <c r="K56" s="94"/>
      <c r="L56" s="94">
        <f t="shared" si="8"/>
        <v>0</v>
      </c>
      <c r="M56" s="95">
        <f t="shared" si="7"/>
        <v>0</v>
      </c>
      <c r="N56" s="94">
        <f t="shared" si="7"/>
        <v>0</v>
      </c>
    </row>
    <row r="57" spans="1:14" ht="21" customHeight="1">
      <c r="A57" s="86" t="s">
        <v>54</v>
      </c>
      <c r="B57" s="86"/>
      <c r="C57" s="94"/>
      <c r="D57" s="95"/>
      <c r="E57" s="94"/>
      <c r="F57" s="94"/>
      <c r="G57" s="95"/>
      <c r="H57" s="94"/>
      <c r="I57" s="94"/>
      <c r="J57" s="95"/>
      <c r="K57" s="94"/>
      <c r="L57" s="94">
        <f t="shared" si="8"/>
        <v>0</v>
      </c>
      <c r="M57" s="95">
        <f t="shared" si="7"/>
        <v>0</v>
      </c>
      <c r="N57" s="94">
        <f t="shared" si="7"/>
        <v>0</v>
      </c>
    </row>
    <row r="58" spans="1:14" ht="21" customHeight="1">
      <c r="A58" s="86" t="s">
        <v>55</v>
      </c>
      <c r="B58" s="86"/>
      <c r="C58" s="94">
        <v>61</v>
      </c>
      <c r="D58" s="95"/>
      <c r="E58" s="94">
        <v>313291800</v>
      </c>
      <c r="F58" s="94"/>
      <c r="G58" s="95"/>
      <c r="H58" s="94"/>
      <c r="I58" s="94"/>
      <c r="J58" s="95"/>
      <c r="K58" s="94"/>
      <c r="L58" s="94">
        <f t="shared" si="8"/>
        <v>61</v>
      </c>
      <c r="M58" s="95">
        <f t="shared" si="7"/>
        <v>0</v>
      </c>
      <c r="N58" s="94">
        <f t="shared" si="7"/>
        <v>313291800</v>
      </c>
    </row>
    <row r="59" spans="1:14" ht="21" customHeight="1">
      <c r="A59" s="96" t="s">
        <v>56</v>
      </c>
      <c r="B59" s="96"/>
      <c r="C59" s="94">
        <v>1</v>
      </c>
      <c r="D59" s="95"/>
      <c r="E59" s="94">
        <v>459031000</v>
      </c>
      <c r="F59" s="94"/>
      <c r="G59" s="95"/>
      <c r="H59" s="94"/>
      <c r="I59" s="94"/>
      <c r="J59" s="95"/>
      <c r="K59" s="94"/>
      <c r="L59" s="94">
        <f t="shared" si="8"/>
        <v>1</v>
      </c>
      <c r="M59" s="95">
        <f t="shared" si="7"/>
        <v>0</v>
      </c>
      <c r="N59" s="94">
        <f t="shared" si="7"/>
        <v>459031000</v>
      </c>
    </row>
    <row r="60" spans="1:14" ht="21" customHeight="1">
      <c r="A60" s="86" t="s">
        <v>16</v>
      </c>
      <c r="B60" s="86"/>
      <c r="C60" s="94">
        <v>8</v>
      </c>
      <c r="D60" s="95"/>
      <c r="E60" s="94">
        <v>995000000</v>
      </c>
      <c r="F60" s="94">
        <v>0</v>
      </c>
      <c r="G60" s="95">
        <v>0</v>
      </c>
      <c r="H60" s="94">
        <v>54620000</v>
      </c>
      <c r="I60" s="94">
        <v>1</v>
      </c>
      <c r="J60" s="95"/>
      <c r="K60" s="94">
        <v>95000000</v>
      </c>
      <c r="L60" s="94">
        <f t="shared" si="8"/>
        <v>7</v>
      </c>
      <c r="M60" s="95">
        <f t="shared" si="7"/>
        <v>0</v>
      </c>
      <c r="N60" s="94">
        <f t="shared" si="7"/>
        <v>954620000</v>
      </c>
    </row>
    <row r="61" spans="1:14" ht="21" customHeight="1">
      <c r="A61" s="77" t="s">
        <v>46</v>
      </c>
      <c r="B61" s="77"/>
      <c r="C61" s="57">
        <v>30</v>
      </c>
      <c r="D61" s="56"/>
      <c r="E61" s="57">
        <v>821728200</v>
      </c>
      <c r="F61" s="57">
        <v>6</v>
      </c>
      <c r="G61" s="56"/>
      <c r="H61" s="57">
        <v>198735000</v>
      </c>
      <c r="I61" s="57">
        <v>23</v>
      </c>
      <c r="J61" s="56"/>
      <c r="K61" s="57">
        <v>697940000</v>
      </c>
      <c r="L61" s="57">
        <f t="shared" si="8"/>
        <v>13</v>
      </c>
      <c r="M61" s="56">
        <f t="shared" si="7"/>
        <v>0</v>
      </c>
      <c r="N61" s="57">
        <f t="shared" si="7"/>
        <v>322523200</v>
      </c>
    </row>
    <row r="62" spans="1:14" ht="39.950000000000003" customHeight="1"/>
    <row r="63" spans="1:14" ht="39.950000000000003" customHeight="1"/>
    <row r="64" spans="1:14" ht="39.950000000000003" customHeight="1"/>
    <row r="65" ht="39.950000000000003" customHeight="1"/>
    <row r="66" ht="39.950000000000003" customHeight="1"/>
    <row r="67" ht="39.950000000000003" customHeight="1"/>
    <row r="68" ht="39.950000000000003" customHeight="1"/>
    <row r="69" ht="39.950000000000003" customHeight="1"/>
    <row r="70" ht="39.950000000000003" customHeight="1"/>
    <row r="71" ht="39.950000000000003" customHeight="1"/>
    <row r="72" ht="39.950000000000003" customHeight="1"/>
    <row r="73" ht="39.950000000000003" customHeight="1"/>
    <row r="74" ht="39.950000000000003" customHeight="1"/>
    <row r="75" ht="39.950000000000003" customHeight="1"/>
    <row r="76" ht="39.950000000000003" customHeight="1"/>
    <row r="77" ht="39.950000000000003" customHeight="1"/>
    <row r="78" ht="39.950000000000003" customHeight="1"/>
    <row r="79" ht="39.950000000000003" customHeight="1"/>
    <row r="80" ht="39.950000000000003" customHeight="1"/>
    <row r="81" ht="39.950000000000003" customHeight="1"/>
    <row r="82" ht="39.950000000000003" customHeight="1"/>
    <row r="83" ht="39.950000000000003" customHeight="1"/>
    <row r="84" ht="39.950000000000003" customHeight="1"/>
    <row r="85" ht="39.950000000000003" customHeight="1"/>
    <row r="86" ht="39.950000000000003" customHeight="1"/>
    <row r="87" ht="39.950000000000003" customHeight="1"/>
    <row r="88" ht="39.950000000000003" customHeight="1"/>
    <row r="89" ht="39.950000000000003" customHeight="1"/>
    <row r="90" ht="39.950000000000003" customHeight="1"/>
    <row r="91" ht="39.950000000000003" customHeight="1"/>
    <row r="92" ht="39.950000000000003" customHeight="1"/>
    <row r="93" ht="39.950000000000003" customHeight="1"/>
    <row r="94" ht="39.950000000000003" customHeight="1"/>
    <row r="95" ht="39.950000000000003" customHeight="1"/>
    <row r="96" ht="39.950000000000003" customHeight="1"/>
    <row r="97" ht="39.950000000000003" customHeight="1"/>
    <row r="98" ht="39.950000000000003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</sheetData>
  <mergeCells count="32">
    <mergeCell ref="A1:F1"/>
    <mergeCell ref="A10:B10"/>
    <mergeCell ref="A11:A27"/>
    <mergeCell ref="A30:B30"/>
    <mergeCell ref="A3:N3"/>
    <mergeCell ref="L6:N6"/>
    <mergeCell ref="A7:B9"/>
    <mergeCell ref="C7:E8"/>
    <mergeCell ref="F7:K7"/>
    <mergeCell ref="L7:N8"/>
    <mergeCell ref="F8:H8"/>
    <mergeCell ref="I8:K8"/>
    <mergeCell ref="A38:E38"/>
    <mergeCell ref="L38:N38"/>
    <mergeCell ref="A39:B41"/>
    <mergeCell ref="C39:E40"/>
    <mergeCell ref="F39:K39"/>
    <mergeCell ref="L39:N40"/>
    <mergeCell ref="F40:H40"/>
    <mergeCell ref="I40:K40"/>
    <mergeCell ref="A42:B42"/>
    <mergeCell ref="A43:A48"/>
    <mergeCell ref="A49:A52"/>
    <mergeCell ref="A53:B53"/>
    <mergeCell ref="A54:B54"/>
    <mergeCell ref="A60:B60"/>
    <mergeCell ref="A61:B61"/>
    <mergeCell ref="A55:B55"/>
    <mergeCell ref="A56:B56"/>
    <mergeCell ref="A57:B57"/>
    <mergeCell ref="A58:B58"/>
    <mergeCell ref="A59:B59"/>
  </mergeCells>
  <phoneticPr fontId="2" type="noConversion"/>
  <printOptions horizontalCentered="1"/>
  <pageMargins left="0.43307086614173229" right="0.43307086614173229" top="0.78740157480314965" bottom="0.78740157480314965" header="0.19685039370078741" footer="0.19685039370078741"/>
  <pageSetup paperSize="9" scale="7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용도별 종류별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Owner</cp:lastModifiedBy>
  <cp:lastPrinted>2016-03-23T02:07:25Z</cp:lastPrinted>
  <dcterms:created xsi:type="dcterms:W3CDTF">2009-02-24T06:25:34Z</dcterms:created>
  <dcterms:modified xsi:type="dcterms:W3CDTF">2016-03-23T02:07:37Z</dcterms:modified>
</cp:coreProperties>
</file>